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shardlow\Downloads\"/>
    </mc:Choice>
  </mc:AlternateContent>
  <xr:revisionPtr revIDLastSave="0" documentId="8_{E6EB55D3-4F12-4D40-A2D2-A99637450E60}" xr6:coauthVersionLast="47" xr6:coauthVersionMax="47" xr10:uidLastSave="{00000000-0000-0000-0000-000000000000}"/>
  <bookViews>
    <workbookView xWindow="-110" yWindow="-110" windowWidth="19420" windowHeight="10420" xr2:uid="{2FA1B762-1D82-4780-AF51-C640244B6B45}"/>
  </bookViews>
  <sheets>
    <sheet name="Sheet3" sheetId="3"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7" i="3" l="1"/>
  <c r="X167" i="3"/>
  <c r="Y166" i="3"/>
  <c r="X166" i="3"/>
  <c r="Y164" i="3"/>
  <c r="X164" i="3"/>
  <c r="Y163" i="3"/>
  <c r="X163" i="3"/>
  <c r="Y162" i="3"/>
  <c r="X162" i="3"/>
  <c r="Y160" i="3"/>
  <c r="X160" i="3"/>
  <c r="Y159" i="3"/>
  <c r="X159" i="3"/>
  <c r="Y158" i="3"/>
  <c r="X158" i="3"/>
  <c r="Q158" i="3"/>
  <c r="Y157" i="3"/>
  <c r="X157" i="3"/>
  <c r="Y156" i="3"/>
  <c r="X156" i="3"/>
  <c r="Y155" i="3"/>
  <c r="X155" i="3"/>
  <c r="Y154" i="3"/>
  <c r="X154" i="3"/>
  <c r="Y153" i="3"/>
  <c r="X153" i="3"/>
  <c r="Y152" i="3"/>
  <c r="X152" i="3"/>
  <c r="Y151" i="3"/>
  <c r="X151" i="3"/>
  <c r="Y150" i="3"/>
  <c r="X150" i="3"/>
  <c r="Y149" i="3"/>
  <c r="X149" i="3"/>
  <c r="Y147" i="3"/>
  <c r="X147" i="3"/>
  <c r="Y145" i="3"/>
  <c r="X145" i="3"/>
  <c r="Y144" i="3"/>
  <c r="X144" i="3"/>
  <c r="Y143" i="3"/>
  <c r="X143" i="3"/>
  <c r="Y142" i="3"/>
  <c r="X142" i="3"/>
  <c r="Y141" i="3"/>
  <c r="X141" i="3"/>
  <c r="Y140" i="3"/>
  <c r="X140" i="3"/>
  <c r="Y139" i="3"/>
  <c r="X139" i="3"/>
  <c r="Y138" i="3"/>
  <c r="X138" i="3"/>
  <c r="Y137" i="3"/>
  <c r="X137" i="3"/>
  <c r="Y136" i="3"/>
  <c r="X136" i="3"/>
  <c r="Y135" i="3"/>
  <c r="X135" i="3"/>
  <c r="Y134" i="3"/>
  <c r="X134" i="3"/>
  <c r="Y133" i="3"/>
  <c r="X133" i="3"/>
  <c r="Q133" i="3"/>
  <c r="Y132" i="3"/>
  <c r="X132" i="3"/>
  <c r="Y131" i="3"/>
  <c r="X131" i="3"/>
  <c r="Y129" i="3"/>
  <c r="X129" i="3"/>
  <c r="Y128" i="3"/>
  <c r="X128" i="3"/>
  <c r="Y127" i="3"/>
  <c r="X127" i="3"/>
  <c r="Y126" i="3"/>
  <c r="X126" i="3"/>
  <c r="Y125" i="3"/>
  <c r="X125" i="3"/>
  <c r="I125" i="3"/>
  <c r="Y124" i="3"/>
  <c r="X124" i="3"/>
  <c r="Y123" i="3"/>
  <c r="X123" i="3"/>
  <c r="Y122" i="3"/>
  <c r="X122" i="3"/>
  <c r="Y121" i="3"/>
  <c r="X121" i="3"/>
  <c r="Y120" i="3"/>
  <c r="X120" i="3"/>
  <c r="I120" i="3"/>
  <c r="Y118" i="3"/>
  <c r="X118" i="3"/>
  <c r="Y117" i="3"/>
  <c r="X117" i="3"/>
  <c r="Y116" i="3"/>
  <c r="X116" i="3"/>
  <c r="Y115" i="3"/>
  <c r="X115" i="3"/>
  <c r="Y114" i="3"/>
  <c r="X114" i="3"/>
  <c r="Y113" i="3"/>
  <c r="X113" i="3"/>
  <c r="Y112" i="3"/>
  <c r="X112" i="3"/>
  <c r="Y111" i="3"/>
  <c r="X111" i="3"/>
  <c r="Y110" i="3"/>
  <c r="X110" i="3"/>
  <c r="Y109" i="3"/>
  <c r="X109" i="3"/>
  <c r="Y108" i="3"/>
  <c r="X108" i="3"/>
  <c r="Y107" i="3"/>
  <c r="X107" i="3"/>
  <c r="Y106" i="3"/>
  <c r="X106" i="3"/>
  <c r="Y105" i="3"/>
  <c r="X105" i="3"/>
  <c r="X102" i="3"/>
  <c r="I102" i="3"/>
  <c r="X101" i="3"/>
  <c r="I101" i="3"/>
  <c r="X100" i="3"/>
  <c r="I100" i="3"/>
  <c r="Y99" i="3"/>
  <c r="X99" i="3"/>
  <c r="Y96" i="3"/>
  <c r="X96" i="3"/>
  <c r="Y95" i="3"/>
  <c r="X95" i="3"/>
  <c r="I95" i="3"/>
  <c r="Y93" i="3"/>
  <c r="X93" i="3"/>
  <c r="Y92" i="3"/>
  <c r="X92" i="3"/>
  <c r="Y91" i="3"/>
  <c r="X91" i="3"/>
  <c r="I91" i="3"/>
  <c r="Y90" i="3"/>
  <c r="X90" i="3"/>
  <c r="Y89" i="3"/>
  <c r="X89" i="3"/>
  <c r="I88" i="3"/>
  <c r="I87" i="3"/>
  <c r="Y86" i="3"/>
  <c r="X86" i="3"/>
  <c r="Q86" i="3"/>
  <c r="I86" i="3"/>
  <c r="Y85" i="3"/>
  <c r="X85" i="3"/>
  <c r="Y84" i="3"/>
  <c r="X84" i="3"/>
  <c r="Y83" i="3"/>
  <c r="X83" i="3"/>
  <c r="Y82" i="3"/>
  <c r="X82" i="3"/>
  <c r="Y81" i="3"/>
  <c r="X81" i="3"/>
  <c r="I81" i="3"/>
  <c r="Y80" i="3"/>
  <c r="X80" i="3"/>
  <c r="Y79" i="3"/>
  <c r="X79" i="3"/>
  <c r="Y78" i="3"/>
  <c r="X78" i="3"/>
  <c r="I78" i="3"/>
  <c r="Y77" i="3"/>
  <c r="X77" i="3"/>
  <c r="Y76" i="3"/>
  <c r="X76" i="3"/>
  <c r="Y75" i="3"/>
  <c r="X75" i="3"/>
  <c r="Y74" i="3"/>
  <c r="X74" i="3"/>
  <c r="Y73" i="3"/>
  <c r="X73" i="3"/>
  <c r="Y72" i="3"/>
  <c r="X72" i="3"/>
  <c r="Y71" i="3"/>
  <c r="X71" i="3"/>
  <c r="Y70" i="3"/>
  <c r="X70" i="3"/>
  <c r="Y69" i="3"/>
  <c r="X69" i="3"/>
  <c r="Y68" i="3"/>
  <c r="X68" i="3"/>
  <c r="Q68" i="3"/>
  <c r="Y67" i="3"/>
  <c r="X67" i="3"/>
  <c r="I67" i="3"/>
  <c r="Y66" i="3"/>
  <c r="X66" i="3"/>
  <c r="Y65" i="3"/>
  <c r="X65" i="3"/>
  <c r="Y64" i="3"/>
  <c r="X64" i="3"/>
  <c r="Y63" i="3"/>
  <c r="X63" i="3"/>
  <c r="Q63" i="3"/>
  <c r="Y62" i="3"/>
  <c r="X62" i="3"/>
  <c r="Y61" i="3"/>
  <c r="X61" i="3"/>
  <c r="I61" i="3"/>
  <c r="Y60" i="3"/>
  <c r="X60" i="3"/>
  <c r="Y59" i="3"/>
  <c r="X59" i="3"/>
  <c r="Y58" i="3"/>
  <c r="X58" i="3"/>
  <c r="Y57" i="3"/>
  <c r="X57" i="3"/>
  <c r="Y56" i="3"/>
  <c r="X56" i="3"/>
  <c r="Y55" i="3"/>
  <c r="X55" i="3"/>
  <c r="I55" i="3"/>
  <c r="Y54" i="3"/>
  <c r="X54" i="3"/>
  <c r="Y53" i="3"/>
  <c r="X53" i="3"/>
  <c r="Y52" i="3"/>
  <c r="X52" i="3"/>
  <c r="Y51" i="3"/>
  <c r="X51" i="3"/>
  <c r="Y50" i="3"/>
  <c r="X50" i="3"/>
  <c r="Y49" i="3"/>
  <c r="X49" i="3"/>
  <c r="Q49" i="3"/>
  <c r="Y48" i="3"/>
  <c r="X48" i="3"/>
  <c r="Y47" i="3"/>
  <c r="X47" i="3"/>
  <c r="I47" i="3"/>
  <c r="Y46" i="3"/>
  <c r="X46" i="3"/>
  <c r="R46" i="3"/>
  <c r="Y45" i="3"/>
  <c r="X45" i="3"/>
  <c r="Y44" i="3"/>
  <c r="X44" i="3"/>
  <c r="Y43" i="3"/>
  <c r="X43" i="3"/>
  <c r="I43" i="3"/>
  <c r="Y42" i="3"/>
  <c r="X42" i="3"/>
  <c r="Y41" i="3"/>
  <c r="X41" i="3"/>
  <c r="Y40" i="3"/>
  <c r="X40" i="3"/>
  <c r="Y39" i="3"/>
  <c r="X39" i="3"/>
  <c r="I39" i="3"/>
  <c r="Y38" i="3"/>
  <c r="X38" i="3"/>
  <c r="Y37" i="3"/>
  <c r="X37" i="3"/>
  <c r="Y36" i="3"/>
  <c r="X36" i="3"/>
  <c r="Q36" i="3"/>
  <c r="Y35" i="3"/>
  <c r="X35" i="3"/>
  <c r="Y34" i="3"/>
  <c r="X34" i="3"/>
  <c r="Y33" i="3"/>
  <c r="X33" i="3"/>
  <c r="Y32" i="3"/>
  <c r="X32" i="3"/>
  <c r="Y31" i="3"/>
  <c r="X31" i="3"/>
  <c r="Y30" i="3"/>
  <c r="X30" i="3"/>
  <c r="Y29" i="3"/>
  <c r="X29" i="3"/>
  <c r="Y28" i="3"/>
  <c r="X28" i="3"/>
  <c r="Y27" i="3"/>
  <c r="Y26" i="3"/>
  <c r="X26" i="3"/>
  <c r="I26" i="3"/>
  <c r="Y25" i="3"/>
  <c r="X25" i="3"/>
  <c r="Q25" i="3"/>
  <c r="Y24" i="3"/>
  <c r="X24" i="3"/>
  <c r="I24" i="3"/>
  <c r="Y23" i="3"/>
  <c r="X23" i="3"/>
  <c r="Y22" i="3"/>
  <c r="X22" i="3"/>
  <c r="I22" i="3"/>
  <c r="Y21" i="3"/>
  <c r="X21" i="3"/>
  <c r="Y20" i="3"/>
  <c r="X20" i="3"/>
  <c r="Y19" i="3"/>
  <c r="X19" i="3"/>
  <c r="I19" i="3"/>
  <c r="Y18" i="3"/>
  <c r="X18" i="3"/>
  <c r="Y17" i="3"/>
  <c r="X17" i="3"/>
  <c r="Y16" i="3"/>
  <c r="X16" i="3"/>
  <c r="Y15" i="3"/>
  <c r="X15" i="3"/>
  <c r="I15" i="3"/>
  <c r="Y14" i="3"/>
  <c r="X14" i="3"/>
  <c r="Y13" i="3"/>
  <c r="X13" i="3"/>
  <c r="Y12" i="3"/>
  <c r="X12" i="3"/>
  <c r="Y11" i="3"/>
  <c r="X11" i="3"/>
  <c r="Y10" i="3"/>
  <c r="X10" i="3"/>
  <c r="I10" i="3"/>
  <c r="Y9" i="3"/>
  <c r="X9" i="3"/>
  <c r="Y8" i="3"/>
  <c r="X8" i="3"/>
  <c r="Y7" i="3"/>
  <c r="X7" i="3"/>
  <c r="Z5" i="3"/>
  <c r="Y5" i="3"/>
  <c r="Y4" i="3"/>
  <c r="X4" i="3"/>
  <c r="Y3" i="3"/>
  <c r="X3" i="3"/>
  <c r="Y2" i="3"/>
  <c r="X2" i="3"/>
</calcChain>
</file>

<file path=xl/sharedStrings.xml><?xml version="1.0" encoding="utf-8"?>
<sst xmlns="http://schemas.openxmlformats.org/spreadsheetml/2006/main" count="3275" uniqueCount="966">
  <si>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</si>
  <si>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</si>
  <si>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</si>
  <si>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</si>
  <si>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</si>
  <si>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</si>
  <si>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</si>
  <si>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</si>
  <si>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</si>
  <si>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</si>
  <si>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</si>
  <si>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</si>
  <si>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</si>
  <si>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 xml:space="preserve">Contract Manager </t>
  </si>
  <si>
    <t>Service</t>
  </si>
  <si>
    <t>Directorate</t>
  </si>
  <si>
    <t xml:space="preserve">Annual Value </t>
  </si>
  <si>
    <t>Total Contract Value</t>
  </si>
  <si>
    <t>VAT that Cannot be Recovered</t>
  </si>
  <si>
    <t>Type ITQ/ITT or Waiver</t>
  </si>
  <si>
    <t>Where is the contract held?  Department or Legal?</t>
  </si>
  <si>
    <t>In Pipeline Y/N</t>
  </si>
  <si>
    <t>Notes</t>
  </si>
  <si>
    <t xml:space="preserve">Unsuccesful Bidders Deleted From Folder </t>
  </si>
  <si>
    <t xml:space="preserve">Succesful Bidders Deleted From Folder </t>
  </si>
  <si>
    <t xml:space="preserve">GDPR </t>
  </si>
  <si>
    <t>Living Wage - 
In scope? Relating to our contract</t>
  </si>
  <si>
    <t>Paying Living Wage</t>
  </si>
  <si>
    <t>Strategic Contract Manager</t>
  </si>
  <si>
    <t>PROJECT CA1307</t>
  </si>
  <si>
    <t>Cycle to Work Scheme</t>
  </si>
  <si>
    <t>Arrangements for the WYCA Cycle to Work scheme</t>
  </si>
  <si>
    <t>N</t>
  </si>
  <si>
    <t>N/A</t>
  </si>
  <si>
    <t>Green Commute</t>
  </si>
  <si>
    <t>SME</t>
  </si>
  <si>
    <t>10315668</t>
  </si>
  <si>
    <t>Bronze</t>
  </si>
  <si>
    <t>Leonie Giles</t>
  </si>
  <si>
    <t xml:space="preserve">Finance </t>
  </si>
  <si>
    <t>Corporate Services</t>
  </si>
  <si>
    <t>On Application</t>
  </si>
  <si>
    <t>ITT</t>
  </si>
  <si>
    <t xml:space="preserve">Legal </t>
  </si>
  <si>
    <t>No</t>
  </si>
  <si>
    <t>CS</t>
  </si>
  <si>
    <t>PROJECT CA1310</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</si>
  <si>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</si>
  <si>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</si>
  <si>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</si>
  <si>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</si>
  <si>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</si>
  <si>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t>
  </si>
  <si>
    <t>Employment &amp; Skills​</t>
  </si>
  <si>
    <t>Economic Services</t>
  </si>
  <si>
    <t>Legal</t>
  </si>
  <si>
    <t>Dynamic Purchasing System</t>
  </si>
  <si>
    <t>Yes</t>
  </si>
  <si>
    <t>MH</t>
  </si>
  <si>
    <t>PROJECT CA1146</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</si>
  <si>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</si>
  <si>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</si>
  <si>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</si>
  <si>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</si>
  <si>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</si>
  <si>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</si>
  <si>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</si>
  <si>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Services</t>
  </si>
  <si>
    <t>All categories</t>
  </si>
  <si>
    <t>RB</t>
  </si>
  <si>
    <t>WAIVER CSO 277</t>
  </si>
  <si>
    <t>Membership of the Association of Police and Crime Commissioners 2022/23</t>
  </si>
  <si>
    <t>Membership of the Association of Police and Crime Commissioners 2022/23. </t>
  </si>
  <si>
    <t>Annual renewal</t>
  </si>
  <si>
    <t>Association of Police and Crime Commissioners </t>
  </si>
  <si>
    <t>Carol Beanland </t>
  </si>
  <si>
    <t>Policing &amp; Crime</t>
  </si>
  <si>
    <t>Strategy, Communications &amp; Policing</t>
  </si>
  <si>
    <t>£31,200.00 </t>
  </si>
  <si>
    <t>Waiver</t>
  </si>
  <si>
    <t>PROJECT CA1506</t>
  </si>
  <si>
    <t>CI High Impact Technical Assessment – Cross Cutting / Market leading innovations</t>
  </si>
  <si>
    <t>Consultantancy to provide a technical appraisal of SME High Impact Innovation Fund grant applications for the Connecting Innovation programme in relation to cross cutting / market leading innovations</t>
  </si>
  <si>
    <t>IATP Limited</t>
  </si>
  <si>
    <t>07240310</t>
  </si>
  <si>
    <t>Louise Bermingham</t>
  </si>
  <si>
    <t>Business Support</t>
  </si>
  <si>
    <t>£0 - £22,500</t>
  </si>
  <si>
    <t>ITQ</t>
  </si>
  <si>
    <t>Department</t>
  </si>
  <si>
    <t>PROJECT CA1507</t>
  </si>
  <si>
    <t>CI Technical Appraisal spec Green Technology</t>
  </si>
  <si>
    <t>Consultantancy to provide a technical appraisal of SME High Impact Innovation Fund grant applications for the Connecting Innovation programme  in the specialist areas of Low Carbon and Green Technology</t>
  </si>
  <si>
    <t>Green Gain (Leeds) Ltd</t>
  </si>
  <si>
    <t>08575779</t>
  </si>
  <si>
    <t>PROJECT CA1508</t>
  </si>
  <si>
    <t>CI High Impact Technical Assessment – Digital Technology and Industrial Digitisation</t>
  </si>
  <si>
    <t>Consultantancy to provide a technical appraisal of SME High Impact Innovation Fund grant applications for the Connecting Innovation programme in relation to the specialist areas of Digital Technology &amp; Industrial Digitisation.</t>
  </si>
  <si>
    <t>AB Management Services</t>
  </si>
  <si>
    <t>SC186447</t>
  </si>
  <si>
    <t>PROJECT CA1509</t>
  </si>
  <si>
    <t>CI Technical Appraisal spec - Healthcare Technologies</t>
  </si>
  <si>
    <t>Consultantancy to provide a technical appraisal of SME High Impact Innovation Fund grant applications for the Connecting Innovation programme in relation to Healthcare Technology</t>
  </si>
  <si>
    <t>Medipex Ltd.</t>
  </si>
  <si>
    <t>PROJECT CA1421</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</si>
  <si>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</si>
  <si>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</si>
  <si>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</si>
  <si>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</si>
  <si>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</si>
  <si>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</si>
  <si>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WYCA Framework created </t>
  </si>
  <si>
    <t>PROJECT CA1550</t>
  </si>
  <si>
    <t>Transforming Cities Fund and Other Funded Programmes Strategic Delivery Partner 3 - Lot 1</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</si>
  <si>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</si>
  <si>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Jacobs UK Limited
              </t>
  </si>
  <si>
    <t xml:space="preserve">2594504
</t>
  </si>
  <si>
    <t>Fiona Limb</t>
  </si>
  <si>
    <t>Transforming Cities Fund</t>
  </si>
  <si>
    <t>Delivery</t>
  </si>
  <si>
    <t>Legal (TBC)</t>
  </si>
  <si>
    <t>PE</t>
  </si>
  <si>
    <t>Transforming Cities Fund and Other Funded Programmes Strategic Delivery Partner 3 - Lot 1 - Bus Stations</t>
  </si>
  <si>
    <t xml:space="preserve">WSP UK Ltd
</t>
  </si>
  <si>
    <t xml:space="preserve">01383511
</t>
  </si>
  <si>
    <t xml:space="preserve">Jacobs UK Limited
           </t>
  </si>
  <si>
    <t>Transforming Cities Fund and Other Funded Programmes Strategic Delivery Partner 3 - Lot 2 - Highways Schemes</t>
  </si>
  <si>
    <t xml:space="preserve">Ove Arup and Partners UK Limited
               </t>
  </si>
  <si>
    <t xml:space="preserve">
-
</t>
  </si>
  <si>
    <t>WSP UK Ltd</t>
  </si>
  <si>
    <t>PROJECT CA1538</t>
  </si>
  <si>
    <t>Mass Transit Business Case Development Partner Lot 1</t>
  </si>
  <si>
    <t>Lot 1 - Business Case Development; Funding Bid Development; Transport Modelling; Economic / Carbon Appraisal; Expert Witness</t>
  </si>
  <si>
    <t>Jacobs U.K. Limited</t>
  </si>
  <si>
    <t>Stacey White</t>
  </si>
  <si>
    <t>Policy, Strategy &amp; Communications</t>
  </si>
  <si>
    <t>DW</t>
  </si>
  <si>
    <t>PROJECT CA1226</t>
  </si>
  <si>
    <t>Property Services Cleaning, Customer Care and Posting of Bus Timetables</t>
  </si>
  <si>
    <t>3+1+1+1+1</t>
  </si>
  <si>
    <t>Carlisle Security Services Ltd</t>
  </si>
  <si>
    <t>02654100</t>
  </si>
  <si>
    <t>Liam Needham Jamie Butters</t>
  </si>
  <si>
    <t>Facilities &amp; Assets</t>
  </si>
  <si>
    <t>PROJECT  CA1088</t>
  </si>
  <si>
    <t>Provision of Real-Time Passenger Information Battery Powered Displays for Bus Stop Pole and Shelters</t>
  </si>
  <si>
    <t>VIX Technology</t>
  </si>
  <si>
    <t>03039051</t>
  </si>
  <si>
    <t>Graham Davies</t>
  </si>
  <si>
    <t>PROJECT CA1288</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</si>
  <si>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</si>
  <si>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</si>
  <si>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</si>
  <si>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</si>
  <si>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 xml:space="preserve">Economic &amp; Transport Policy </t>
  </si>
  <si>
    <t>Policy, Strategy &amp; Comms</t>
  </si>
  <si>
    <t>52896 / CA1385</t>
  </si>
  <si>
    <t>Bradford Interchange Carriageway - Construction</t>
  </si>
  <si>
    <t>The complete resurfacing of the carriageway at Bradford Interchange, included any repairs of the concrete deck that are needed. </t>
  </si>
  <si>
    <t>Balfour Beaty Civil Engineering Ltd</t>
  </si>
  <si>
    <t>Gina Dickson</t>
  </si>
  <si>
    <t>Transport and Property Services</t>
  </si>
  <si>
    <t>AM</t>
  </si>
  <si>
    <t>PROJECT  CA1133</t>
  </si>
  <si>
    <t>Electricity</t>
  </si>
  <si>
    <t>The Combined Authority’s current call off contract with nPower via YPOs Electricity framework.</t>
  </si>
  <si>
    <t>N Power</t>
  </si>
  <si>
    <t>PROJECT CA1489</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</si>
  <si>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</si>
  <si>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</si>
  <si>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</si>
  <si>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</si>
  <si>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t>
  </si>
  <si>
    <t>Economic Policy​</t>
  </si>
  <si>
    <t>PROJECT CA0239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</si>
  <si>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</si>
  <si>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</si>
  <si>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t>
  </si>
  <si>
    <t>Bus Shelters Limited</t>
  </si>
  <si>
    <t>01822681</t>
  </si>
  <si>
    <t>Jamie Butters</t>
  </si>
  <si>
    <t>Interim extension until new procurement takes place</t>
  </si>
  <si>
    <t>PROJECT CA1379</t>
  </si>
  <si>
    <t>West Yorkshire Broadband - Contract 3</t>
  </si>
  <si>
    <t xml:space="preserve">Rural Broadband contract with Quickline Holdings </t>
  </si>
  <si>
    <t>Quick line holdings Ltd</t>
  </si>
  <si>
    <t>07488363</t>
  </si>
  <si>
    <t>Farah Hussain</t>
  </si>
  <si>
    <t>Implementation - Transport</t>
  </si>
  <si>
    <t>PROJECT CA1390</t>
  </si>
  <si>
    <t>Multi-disciplinary Legal Advice</t>
  </si>
  <si>
    <t>Provision of Legal Services Advice</t>
  </si>
  <si>
    <t>2+1</t>
  </si>
  <si>
    <t>Pinsent Masons LLP</t>
  </si>
  <si>
    <t>OC333653</t>
  </si>
  <si>
    <t>Morna Rajput</t>
  </si>
  <si>
    <t>Legal &amp; Governance Services​</t>
  </si>
  <si>
    <t>Call off from CCS Framework - Contract value estimated</t>
  </si>
  <si>
    <t>PROJECT CA1229</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</si>
  <si>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</si>
  <si>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</si>
  <si>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</si>
  <si>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</si>
  <si>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</si>
  <si>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Corporate Services - (IT)</t>
  </si>
  <si>
    <t>PROJECT CA54172</t>
  </si>
  <si>
    <t>SEN Taxi Services June 2022</t>
  </si>
  <si>
    <t>Provision of Taxi Services for SEN children for June 2022</t>
  </si>
  <si>
    <t>Multiple (See Batch 707)</t>
  </si>
  <si>
    <t>Sharon Chapman</t>
  </si>
  <si>
    <t>Transport Operations​</t>
  </si>
  <si>
    <t>Mobility Services</t>
  </si>
  <si>
    <t>To be replaced with SEN DPS</t>
  </si>
  <si>
    <t>PROJECT CA1369</t>
  </si>
  <si>
    <t>Brownfield Housing Fund &amp; Housing Pipeline Revenue Fund Consultant</t>
  </si>
  <si>
    <t>Multidisciplinary Technical Services Consultancy</t>
  </si>
  <si>
    <t xml:space="preserve">2 x 12 months </t>
  </si>
  <si>
    <t>01383511</t>
  </si>
  <si>
    <t>Patricia Davey / Polly Hutton</t>
  </si>
  <si>
    <t>Economic Implementation</t>
  </si>
  <si>
    <t>Call off Contract via Task Orders</t>
  </si>
  <si>
    <t>Mass Transit Business Case Development Partner Lot 2</t>
  </si>
  <si>
    <t>Lot 2 - Stakeholder Management, Consultation, Engagement and Objection Management</t>
  </si>
  <si>
    <t>Mott MacDonald Limited</t>
  </si>
  <si>
    <t>PROJECT CA1585</t>
  </si>
  <si>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</si>
  <si>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</si>
  <si>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</si>
  <si>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</si>
  <si>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PROJECT CA51895</t>
  </si>
  <si>
    <t>Mechanical &amp; Electrical Maintenance/Repair Contract</t>
  </si>
  <si>
    <t>Maintenance and reactive repairs to mechanical and electrical installations and assets across WYCA’s portfolio of properties and on-street assets.</t>
  </si>
  <si>
    <t>ECG Building Maintenance Ltd</t>
  </si>
  <si>
    <t>SC147376</t>
  </si>
  <si>
    <t>Phil Burton</t>
  </si>
  <si>
    <t>DP 533 ECG Building Maintenance Limited TAs ECG Facilities Services</t>
  </si>
  <si>
    <t>PROJECT CA1227</t>
  </si>
  <si>
    <t>SME Consultancy Services</t>
  </si>
  <si>
    <t>Oxford Innovation Services</t>
  </si>
  <si>
    <t>07860991</t>
  </si>
  <si>
    <t>Javinder Rooprai</t>
  </si>
  <si>
    <t>PROJECT CA1504</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</si>
  <si>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</si>
  <si>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</si>
  <si>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</si>
  <si>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</si>
  <si>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</si>
  <si>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Thomas</t>
  </si>
  <si>
    <t>Mass Transit Business Case Development Partner Lot 3</t>
  </si>
  <si>
    <t>Lot 3 – Client Side Management</t>
  </si>
  <si>
    <t>Turner &amp; Townsend Project Management Ltd</t>
  </si>
  <si>
    <t>PROJECT CA1487</t>
  </si>
  <si>
    <t>CoSA interim contract following VEAT notice</t>
  </si>
  <si>
    <t>Core bespoke transport system for managing bus services and on-street assets.</t>
  </si>
  <si>
    <t>SYSTRA Ltd</t>
  </si>
  <si>
    <t>03383212</t>
  </si>
  <si>
    <t>Graham Browne</t>
  </si>
  <si>
    <t>PROJECT CA1373</t>
  </si>
  <si>
    <t>Demand Responsive Bus Service Trial for Leeds City Region</t>
  </si>
  <si>
    <t>Demand Responsive Bus Service Trial for routes based within the Leeds City Region.</t>
  </si>
  <si>
    <t>First West Yorkshire Limtied</t>
  </si>
  <si>
    <t>Matthew Joy</t>
  </si>
  <si>
    <t>Bus Services</t>
  </si>
  <si>
    <t>PROJECT CA1527</t>
  </si>
  <si>
    <t>Wakefield SEN Taxi Tender - Interim Period</t>
  </si>
  <si>
    <t>Batch 697 - Home to School transport for children with Special Educational Needs &amp; Disabilities in the Wakefield District of West Yorkshire via taxis &amp; minibuses.</t>
  </si>
  <si>
    <t>Various</t>
  </si>
  <si>
    <t>TBC</t>
  </si>
  <si>
    <t>PROJECT CA0249</t>
  </si>
  <si>
    <t>CCTV Digital Upgrade - Hardware installation and ongoing annual servicing.</t>
  </si>
  <si>
    <t>CCTV Digital Upgrade</t>
  </si>
  <si>
    <t>BT</t>
  </si>
  <si>
    <t>01800000</t>
  </si>
  <si>
    <t>Lucy Wild</t>
  </si>
  <si>
    <t>JF</t>
  </si>
  <si>
    <t>PROJECT CA1308</t>
  </si>
  <si>
    <t>Safety, Accessibility and Efficiency Programme - Lead Consultant</t>
  </si>
  <si>
    <t>Provision of a lead consultant to support on safety, accessibility and efficiency programmes aimed at ensuring bus stations and associated travel centres are best able to meet the needs of buildings.  Procurement exercise carried out by Turner and Townsend.</t>
  </si>
  <si>
    <t>Kier Construction</t>
  </si>
  <si>
    <t>02099533</t>
  </si>
  <si>
    <t>Royston Colley</t>
  </si>
  <si>
    <t>Procurement completed by Turner and Townsend</t>
  </si>
  <si>
    <t>PROJECT CA1345</t>
  </si>
  <si>
    <t>Integrated Corporate Systems - Enterprise resource Programme (ERP) Technology Selection</t>
  </si>
  <si>
    <t>Technology One</t>
  </si>
  <si>
    <t>Habib Iqbal</t>
  </si>
  <si>
    <t>Open Tender</t>
  </si>
  <si>
    <t>PROJECT CA1252</t>
  </si>
  <si>
    <t>Hardware Partner</t>
  </si>
  <si>
    <t>WYCA Hardware Partner for all hardware related matters. The first requirement for this service is to provide services relating to the Corporate Technology Programme (CTP).</t>
  </si>
  <si>
    <t xml:space="preserve">PROJECT CA1498 </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</si>
  <si>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</si>
  <si>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</si>
  <si>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</si>
  <si>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</si>
  <si>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Customer Services​</t>
  </si>
  <si>
    <t>PROJECT CA1429</t>
  </si>
  <si>
    <t>Real Time Information System</t>
  </si>
  <si>
    <t xml:space="preserve"> Provision of an Advanced Yorkshire &amp; Humber Real Time Information System and associated services to the Combined Authority (the Services)</t>
  </si>
  <si>
    <t>Vix Technology (UK) Ltd</t>
  </si>
  <si>
    <t>PROJECT CA1010</t>
  </si>
  <si>
    <t>Batch 673 - Leeds District - May 2019</t>
  </si>
  <si>
    <t>Batch 673 Leeds District Service 30 - Horsforth - Clariant Development - Pudsey Services 31/32 - Horsforth local sevices 3 Years May 2019 to May 2022</t>
  </si>
  <si>
    <t>CT Plus and Squarepeg</t>
  </si>
  <si>
    <t>Wendy Dunwell</t>
  </si>
  <si>
    <t>PROJECT CA1367</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</si>
  <si>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</si>
  <si>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</si>
  <si>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</si>
  <si>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Ambrose White</t>
  </si>
  <si>
    <t>CL</t>
  </si>
  <si>
    <t>PROJECT 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</si>
  <si>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</si>
  <si>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</si>
  <si>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</si>
  <si>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Arcadis Consulting (UK) Limited</t>
  </si>
  <si>
    <t>01093549</t>
  </si>
  <si>
    <t>Ian McNichol</t>
  </si>
  <si>
    <t>Portfolio Management Office​</t>
  </si>
  <si>
    <t>PROJECT CA1526</t>
  </si>
  <si>
    <t>Leeds City Region Exploring Enterprise Programme</t>
  </si>
  <si>
    <t xml:space="preserve">Provision of a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</si>
  <si>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</si>
  <si>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</si>
  <si>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Jane Green</t>
  </si>
  <si>
    <t>PROJECT CA1218</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</si>
  <si>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</si>
  <si>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</si>
  <si>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</si>
  <si>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</si>
  <si>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</si>
  <si>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Transport Policy &amp; Strategy - Rail</t>
  </si>
  <si>
    <t>Policy, Strategy and Communications</t>
  </si>
  <si>
    <t>PROJECT CA1259</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</si>
  <si>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</si>
  <si>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</si>
  <si>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</si>
  <si>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</si>
  <si>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PROJECT 51215</t>
  </si>
  <si>
    <t>Franchising Business Case Development</t>
  </si>
  <si>
    <t>Consultancy Support for Business Case Development for a Franchising Assessment</t>
  </si>
  <si>
    <t>PricewaterhouseCoopers LLP (PWC)</t>
  </si>
  <si>
    <t>OC303525</t>
  </si>
  <si>
    <t xml:space="preserve">Thomas Lock </t>
  </si>
  <si>
    <t>Policy &amp; Development</t>
  </si>
  <si>
    <t>PROJECT CA1191</t>
  </si>
  <si>
    <t>Elland Grip 3-4 Station</t>
  </si>
  <si>
    <t>Design of Elland Station Grip 3-4 via the CCS Project Management Full Design Team Services (PMFDTS) Framework</t>
  </si>
  <si>
    <t>Atkins Ltd</t>
  </si>
  <si>
    <t>00688424</t>
  </si>
  <si>
    <t>Thomas Murphy</t>
  </si>
  <si>
    <t>PROJECT CA1181</t>
  </si>
  <si>
    <t>CSM Assessor</t>
  </si>
  <si>
    <t xml:space="preserve"> Common Safety Method (CSM) support to develop and deliver proposals for a new rail station at Elland, in Calderdale</t>
  </si>
  <si>
    <t>SNC Lavalin Ltd</t>
  </si>
  <si>
    <t>03062722</t>
  </si>
  <si>
    <t>Development</t>
  </si>
  <si>
    <t>Framework agreement over 4 year term (to max £1m)</t>
  </si>
  <si>
    <t>PROJECT CA0067</t>
  </si>
  <si>
    <t>Real Time Information System - Tender - Lot 3 - Historical Reporting</t>
  </si>
  <si>
    <t>Hosted software service to provide data in realation to Real Time Information System - Tender - Lot 3 - Historical Reporting</t>
  </si>
  <si>
    <t>r2p</t>
  </si>
  <si>
    <t>05803344</t>
  </si>
  <si>
    <t>PROJECT CA1231</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</si>
  <si>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</si>
  <si>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</si>
  <si>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</si>
  <si>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</si>
  <si>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Trade &amp; Investment​</t>
  </si>
  <si>
    <t xml:space="preserve">PROJECT CA1483 </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</si>
  <si>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</si>
  <si>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</si>
  <si>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</si>
  <si>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</si>
  <si>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Communications</t>
  </si>
  <si>
    <t>Variation from £300K 
Oct 2022</t>
  </si>
  <si>
    <t>PROJECT CA1479</t>
  </si>
  <si>
    <t>Implementation Services for Technology Ones ERP Solution</t>
  </si>
  <si>
    <t xml:space="preserve">G cloud call off contract for the implementation services for Technology One's ERP solution One Council. </t>
  </si>
  <si>
    <t xml:space="preserve">Habib Iqbal </t>
  </si>
  <si>
    <t>PROJECT CA1550 (Call Off)</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</si>
  <si>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</si>
  <si>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</si>
  <si>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</si>
  <si>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PROJECT CA51317</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</si>
  <si>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</si>
  <si>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</si>
  <si>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</si>
  <si>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</si>
  <si>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</si>
  <si>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Research &amp; Intelligence​</t>
  </si>
  <si>
    <t>Initial award value: £118,000 consists of unit cost and annual support of £10.300 per year. £300k includes all potential future purchases.</t>
  </si>
  <si>
    <t>PROJECT CA49137</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</si>
  <si>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</si>
  <si>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</si>
  <si>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</si>
  <si>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 xml:space="preserve">Private Limited Company </t>
  </si>
  <si>
    <t>ICT Services</t>
  </si>
  <si>
    <t>PROJECT CA0068</t>
  </si>
  <si>
    <t>Real Time Information System - Tender - Lot 4 - Open Data Platform</t>
  </si>
  <si>
    <t>Cloud hosted software service in relatin to Real Time Information System - Open Data Platform.  Data is managed for all buses and all bus stops in Yorkshire and surroundings and  includes SMS, web and mobile applications where demand will vary significantly during times of adverse weather and traffic conditions.</t>
  </si>
  <si>
    <t>PROJECT 57104</t>
  </si>
  <si>
    <t>Organisational Change Delivery Partner</t>
  </si>
  <si>
    <t>Consultancy to seek an organisational change partner to support the implementation of the recommended structure and operating model.</t>
  </si>
  <si>
    <t xml:space="preserve">Deloitte LLP </t>
  </si>
  <si>
    <t xml:space="preserve">OC303675 </t>
  </si>
  <si>
    <t xml:space="preserve">Silver </t>
  </si>
  <si>
    <t>Alice Rowland</t>
  </si>
  <si>
    <t>DP1082 CA57104 Call Off Framework Agreement</t>
  </si>
  <si>
    <t>Contract Variation from £192,720 to £250,320</t>
  </si>
  <si>
    <t>PROJECT CA1230</t>
  </si>
  <si>
    <t xml:space="preserve">Wide Area Network </t>
  </si>
  <si>
    <t>Wide Area Network</t>
  </si>
  <si>
    <t>Virgin Media Business Limited</t>
  </si>
  <si>
    <t>01785381</t>
  </si>
  <si>
    <t>PROJECT CA0803</t>
  </si>
  <si>
    <t>Wellington House - Furniture</t>
  </si>
  <si>
    <t>Office furniture at Wellington House.</t>
  </si>
  <si>
    <t>Gresham Office Furniture Ltd</t>
  </si>
  <si>
    <t>04509527</t>
  </si>
  <si>
    <t>Phil Davies</t>
  </si>
  <si>
    <t>PROJECT CA0343</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</si>
  <si>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</si>
  <si>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</si>
  <si>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</si>
  <si>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</si>
  <si>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PROJECT CA1443</t>
  </si>
  <si>
    <t xml:space="preserve">Schools Cycle and Scooter Storage </t>
  </si>
  <si>
    <t>Cycle and scooter storage provider to supply schools with secure cycle and scooter storage facilities.</t>
  </si>
  <si>
    <t>Yes (option 1yr)</t>
  </si>
  <si>
    <t>LOCKIT SAFE LTD</t>
  </si>
  <si>
    <t>02777297</t>
  </si>
  <si>
    <t>Gavin Wood</t>
  </si>
  <si>
    <t>PROJECT CA0771</t>
  </si>
  <si>
    <t>Leeds City Region Household Survey Research</t>
  </si>
  <si>
    <t>Delivery of a household survey for Leeds City Region. The survey will provide a snapshot view of issues for the population including community satisfaction, transport needs and attitudes towards housing.</t>
  </si>
  <si>
    <t>Ipsos MORI North</t>
  </si>
  <si>
    <t>01640855</t>
  </si>
  <si>
    <t>Tom Gifford</t>
  </si>
  <si>
    <t>PROJECT CA0924</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</si>
  <si>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</si>
  <si>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</si>
  <si>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</si>
  <si>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</si>
  <si>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</si>
  <si>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 xml:space="preserve">PROJECT CA1322 </t>
  </si>
  <si>
    <t>Printing and Distribution of Bus Timetables</t>
  </si>
  <si>
    <t>Printing and Distribution of Bus Timetables for every bus service in the county.</t>
  </si>
  <si>
    <t>2yrs</t>
  </si>
  <si>
    <t>T&amp;P Print Limited</t>
  </si>
  <si>
    <t>09908839</t>
  </si>
  <si>
    <t>Karla Wakefield</t>
  </si>
  <si>
    <t>PROJECT 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</si>
  <si>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</si>
  <si>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</si>
  <si>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</si>
  <si>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</si>
  <si>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</si>
  <si>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Contract Variation 1 - Additional cost £9791.53 - Total value updated to include. RB 5.5.21
Contract Variation 3 - Additonal cost £33398.95 - Total va;lue updated RB 5.5.21.</t>
  </si>
  <si>
    <t>PROJECT CA1490</t>
  </si>
  <si>
    <t xml:space="preserve">Bus Network Design and Highway Infrastructure Consultancy </t>
  </si>
  <si>
    <t xml:space="preserve">Consultancy support to undertake an evidence-based approach to reviewing and re-scoping the bus network </t>
  </si>
  <si>
    <t>PROJECT 58916</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</si>
  <si>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</si>
  <si>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</si>
  <si>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</si>
  <si>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</si>
  <si>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HR</t>
  </si>
  <si>
    <t>Future variations to keep an eye on when the need for appointments arise</t>
  </si>
  <si>
    <t>PROEJCT CA1459</t>
  </si>
  <si>
    <t>Waste Disposal - Wellington House and Bus Stations</t>
  </si>
  <si>
    <t>Provision of waste management services.</t>
  </si>
  <si>
    <t>Yes 3+1+1</t>
  </si>
  <si>
    <t>Suez Recycling and Recovery UK Ltd</t>
  </si>
  <si>
    <t>02291198</t>
  </si>
  <si>
    <t>Liam Needham</t>
  </si>
  <si>
    <t>PROJECT 56973</t>
  </si>
  <si>
    <t>Bus Franchising Support Services</t>
  </si>
  <si>
    <t xml:space="preserve">Support Services for Bus Franchising Business Case Development - PMO and Programme Management Support. </t>
  </si>
  <si>
    <t xml:space="preserve">No </t>
  </si>
  <si>
    <t>Deloitte LLP</t>
  </si>
  <si>
    <t>OC303675</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</si>
  <si>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</si>
  <si>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</si>
  <si>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add specialists limited</t>
  </si>
  <si>
    <t>Seamus McDonnell</t>
  </si>
  <si>
    <t>PROJECT CA1141</t>
  </si>
  <si>
    <t>Replacement of Passenger Lifts and Service Contract at Bradford Interchange</t>
  </si>
  <si>
    <t>Full refurbishment of public lifts including provision of temporary stair lift and service contract.</t>
  </si>
  <si>
    <t xml:space="preserve">Classic Lifts </t>
  </si>
  <si>
    <t>02487116</t>
  </si>
  <si>
    <t>PROJECT CA1423</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</si>
  <si>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</si>
  <si>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</si>
  <si>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</si>
  <si>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</si>
  <si>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</si>
  <si>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Original contract (for 9 mths)22/3/21-31/12/21. Variation to extend 1yr (1/2/22-31/1/23) approved 20/12/21.</t>
  </si>
  <si>
    <t>PROJECT CA51315</t>
  </si>
  <si>
    <t>Connecting Innovation Intensive Support and Brokerage</t>
  </si>
  <si>
    <t xml:space="preserve">Delivery of tailored individual packages of innovation support to SME’s in the Leeds City Region </t>
  </si>
  <si>
    <t>RTC North Ltd</t>
  </si>
  <si>
    <t>PROJECT CA0881</t>
  </si>
  <si>
    <t>Money Collections and Associated Services YPO Mini Competition</t>
  </si>
  <si>
    <t>The collection, transport and delivery of money and other related goods within the Combined Authority’s districts.</t>
  </si>
  <si>
    <t>31/11/2022</t>
  </si>
  <si>
    <t>31/11/2023</t>
  </si>
  <si>
    <t>G4S Cash solutions UK Ltd</t>
  </si>
  <si>
    <t>00354883</t>
  </si>
  <si>
    <t>Extension option taken for 1 year</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</si>
  <si>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</si>
  <si>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</si>
  <si>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</si>
  <si>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 xml:space="preserve">Pulsant Data Services </t>
  </si>
  <si>
    <t>03625671</t>
  </si>
  <si>
    <t>PROJECT CA1385</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</si>
  <si>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</si>
  <si>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</si>
  <si>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</si>
  <si>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</si>
  <si>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Software and Licensing For Travel and Transport Data and Analysis</t>
  </si>
  <si>
    <t>Formally a waiver via Basemap</t>
  </si>
  <si>
    <t>N/a</t>
  </si>
  <si>
    <t>Basemap Limited</t>
  </si>
  <si>
    <t>Richard Dale</t>
  </si>
  <si>
    <t>DP 811 CA49132 Basemap Ltd</t>
  </si>
  <si>
    <t>PROJECT CA49089</t>
  </si>
  <si>
    <t>Export Support Services</t>
  </si>
  <si>
    <t xml:space="preserve">The West Yorkshire Combined Authority working in partnership with Leeds City Region Enterprise Partnership (LEP) Is looking to appoint a Service Provider to deliver an export programme for creative businesses across Leeds City Region. This scheme will be part of the £1.5m Creative Catalyst programme delivering a suite of business support targeted at creative businesses across Leeds City Region.  </t>
  </si>
  <si>
    <t xml:space="preserve">Indielab Ltd </t>
  </si>
  <si>
    <t>PROJECT CA1316</t>
  </si>
  <si>
    <t xml:space="preserve">Service Management ITIL </t>
  </si>
  <si>
    <t>Service Management Partner to provide guidance on all areas of the ITIL framework.</t>
  </si>
  <si>
    <t>Pink Elephant EMEA Limited</t>
  </si>
  <si>
    <t>04974611</t>
  </si>
  <si>
    <t>Bill Cookson</t>
  </si>
  <si>
    <t>As required</t>
  </si>
  <si>
    <t>PROJECT CA1503</t>
  </si>
  <si>
    <t>Young Persons Media Support</t>
  </si>
  <si>
    <t>Support from a marketing agency to provide media support, on behalf of MCard – the West Yorkshire Ticketing Company Ltd and the West Yorkshire Bus
Alliance to launch a new simplified ticketing offer for bus travel for under 19s across West Yorkshire.</t>
  </si>
  <si>
    <t>Brandon Mont T/A Principles Agency</t>
  </si>
  <si>
    <t>Sharon Presley</t>
  </si>
  <si>
    <t>PROJECT CA1205</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</si>
  <si>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</si>
  <si>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</si>
  <si>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</si>
  <si>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PROJECT CA58320</t>
  </si>
  <si>
    <t>Business Change Implementation Support</t>
  </si>
  <si>
    <t>The supplier will provide business change resources for the implementation of Technology One solution.</t>
  </si>
  <si>
    <t>Socitm Advisory Limited</t>
  </si>
  <si>
    <t>Direct Award</t>
  </si>
  <si>
    <t>PROJECT 51725</t>
  </si>
  <si>
    <t>AEB DPS - Further Competition - Bus Driver Training</t>
  </si>
  <si>
    <t xml:space="preserve">Bus Driver Training Via AEB DPS </t>
  </si>
  <si>
    <t>REALISE LEARNING AND EMPLOYMENT LIMITED</t>
  </si>
  <si>
    <t>Lindesey Johnson</t>
  </si>
  <si>
    <t>Project CA1549</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</si>
  <si>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</si>
  <si>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</si>
  <si>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</si>
  <si>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</si>
  <si>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</si>
  <si>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PROJECT CA1358</t>
  </si>
  <si>
    <t>Business Case for Bus Reform Options - Network Navigation</t>
  </si>
  <si>
    <t>Creative agency to take and develop the existing design principles of the Leeds Core Network project so that they can be delivered across the wider West Yorkshire core network. Includes the  production of a suite of designs/ documents that can be given to the appointed CA contractor for manufacture and installation across the West Yorkshire core network.</t>
  </si>
  <si>
    <t>Transdev Blazefield</t>
  </si>
  <si>
    <t>02605399</t>
  </si>
  <si>
    <t>Helen Ellerton</t>
  </si>
  <si>
    <t>Economic &amp; Transport Policy</t>
  </si>
  <si>
    <t>PROJECT 57005</t>
  </si>
  <si>
    <t xml:space="preserve">West Yorkshire Young Poets Laureate   </t>
  </si>
  <si>
    <t>Programme to work with schools to deliver creative opportunites and appoint Young Poet Laureates for West Yorkshire</t>
  </si>
  <si>
    <t xml:space="preserve">National Literacy Trust </t>
  </si>
  <si>
    <t xml:space="preserve">05836486  </t>
  </si>
  <si>
    <t>Jim Hinks</t>
  </si>
  <si>
    <t>DP 508 The National Literacy Trust</t>
  </si>
  <si>
    <t xml:space="preserve">PROJECT CA56257 </t>
  </si>
  <si>
    <t xml:space="preserve">Marketing Support for Enterprise Skills Programme 2 </t>
  </si>
  <si>
    <t xml:space="preserve">A full-service marketing agency to work with WYCA to develop a marketing and engagement strategy for the Enterprise West Yorkshire programme. </t>
  </si>
  <si>
    <t>Pearson Crossland Direct Ltd t/a Ewe Agency</t>
  </si>
  <si>
    <t xml:space="preserve">Bronze </t>
  </si>
  <si>
    <t>Lauren Trueman</t>
  </si>
  <si>
    <t>CMS</t>
  </si>
  <si>
    <t>PROJECT CA1309</t>
  </si>
  <si>
    <t>Cycle Storage Provider</t>
  </si>
  <si>
    <t>We are looking to appoint a cycle storage provider to supply end users such as schools, colleges, universities and businesses with secure cycle storage facilities.</t>
  </si>
  <si>
    <t>Private Limited Company</t>
  </si>
  <si>
    <t>02777397</t>
  </si>
  <si>
    <t xml:space="preserve">Contract extension option taken for 1 year from 31/08/2021 to 31/08/2022. New prices of raw materials agreed and put into contract </t>
  </si>
  <si>
    <t>PROJECT CA1221</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</si>
  <si>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</si>
  <si>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</si>
  <si>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Softcat PLC / Dogma Group</t>
  </si>
  <si>
    <t>02174990 / 12096627</t>
  </si>
  <si>
    <t>Haq Nawaz</t>
  </si>
  <si>
    <t>PROJECT CA1293</t>
  </si>
  <si>
    <t>Mobile Phone Contract</t>
  </si>
  <si>
    <t>PROJECT CA????</t>
  </si>
  <si>
    <t>Multifuctional Devices, managed print and content services</t>
  </si>
  <si>
    <t>Provision of Multifunctional devices</t>
  </si>
  <si>
    <t>Canon (UK) Ltd</t>
  </si>
  <si>
    <t>Available 2 year extenison taken.</t>
  </si>
  <si>
    <t>?</t>
  </si>
  <si>
    <t>Project CA1546</t>
  </si>
  <si>
    <t>OPE Phase 8 Consultant</t>
  </si>
  <si>
    <t>The West Yorkshire Combined Authority, as part of the West Yorkshire One Public Estate (OPE) Partnership, is seeking consultant support to explore the impact of Covid-19 on public sector land and property in our town centres.  This Statement of Requirements will outline the aims and services that will be commissioned to support the project.</t>
  </si>
  <si>
    <t>Bryony Chipp</t>
  </si>
  <si>
    <t>PROJECT 56549</t>
  </si>
  <si>
    <t>Channel 4 Mentoring</t>
  </si>
  <si>
    <t>creen Yorkshire will design and deliver a blended, bespoke and impactful
mentoring scheme to be delivered over 6 months of intensive support, designed to meet the needs of the above target cohort from across Leeds City Region. Nurturing and retaining skills and talent within the region should be at the forefront of the scheme, with a focus on diversity to ensure diverse talent is given the opportunity to thrive in the industry.</t>
  </si>
  <si>
    <t>Screen Yorkshire Ltd</t>
  </si>
  <si>
    <t xml:space="preserve">Becky Collier </t>
  </si>
  <si>
    <t>PROJECT CA1559</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</si>
  <si>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</si>
  <si>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</si>
  <si>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</si>
  <si>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</si>
  <si>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</si>
  <si>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</si>
  <si>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PROJECT 50621</t>
  </si>
  <si>
    <t xml:space="preserve">Temp Labour and Hard to Fill Vacancies </t>
  </si>
  <si>
    <t xml:space="preserve">Neutral vendor relationship for temp labour provision and hard to fill vancancies. </t>
  </si>
  <si>
    <t xml:space="preserve">Comensura Limited </t>
  </si>
  <si>
    <t xml:space="preserve">Jenny Sharp </t>
  </si>
  <si>
    <t>W-286</t>
  </si>
  <si>
    <t>Approval for the Procurement of Apprenticeship Training Provider</t>
  </si>
  <si>
    <t>Transport Planning Technician Apprenticeshiptraining standard x 5</t>
  </si>
  <si>
    <t>Leeds College of Building</t>
  </si>
  <si>
    <t>Diane Forsyth</t>
  </si>
  <si>
    <t xml:space="preserve"> Level 2 Capability Mapping</t>
  </si>
  <si>
    <t>Scope of Services: complete scope of service mapping at Level 2 e.g. 'Manage Learning &amp; Development' Document as-is and highlight capabilities which require changing / are new. also support with drafting of a report to go to the June CA meeting. Develop and agree the role of the management team and decision making structure.</t>
  </si>
  <si>
    <t>Deloitte</t>
  </si>
  <si>
    <t>Joanne Grigg</t>
  </si>
  <si>
    <t>PROJECT CA53398</t>
  </si>
  <si>
    <t>Specialist Consultancy Support</t>
  </si>
  <si>
    <t>Provision of specialist support and advice to businesses to support recovery, become more resilient, and go from survival and sustainability into growth.</t>
  </si>
  <si>
    <t>Full Circle Management Solutions Ltd</t>
  </si>
  <si>
    <t>NI602544</t>
  </si>
  <si>
    <t>Alex Waugh</t>
  </si>
  <si>
    <t>PROJECT CA1505</t>
  </si>
  <si>
    <t>Office Supplies and Stationery</t>
  </si>
  <si>
    <t>YPO Framework call-off to procure new office supplies and stationery supplier.</t>
  </si>
  <si>
    <t>Lyreco UK Limited</t>
  </si>
  <si>
    <t>00442696</t>
  </si>
  <si>
    <t>Diane Fell</t>
  </si>
  <si>
    <t>MCA Digital Programme Partner</t>
  </si>
  <si>
    <t>The CA is looking for a partner to review project documentation and contribute to the sign-off process.</t>
  </si>
  <si>
    <t xml:space="preserve">SSG Advisory Ltd </t>
  </si>
  <si>
    <t>David Gill</t>
  </si>
  <si>
    <t>PROJECT 53154</t>
  </si>
  <si>
    <t>Programme Management - Bus Franchising Assessment</t>
  </si>
  <si>
    <t>Bus Franchising Assessment - Programme Management Support</t>
  </si>
  <si>
    <t>PROJECT CA1304</t>
  </si>
  <si>
    <t>Urban Transport Group New Website Project including Support and Development</t>
  </si>
  <si>
    <t>Website Development and Support</t>
  </si>
  <si>
    <t>Creative Concern</t>
  </si>
  <si>
    <t>04582786</t>
  </si>
  <si>
    <t>James Kershaw</t>
  </si>
  <si>
    <t>Urban Transport Group</t>
  </si>
  <si>
    <t>Project CA1598</t>
  </si>
  <si>
    <t>Promoting skills programmes in Leeds City Region to Boost Economic Recovery</t>
  </si>
  <si>
    <t>We are looking for an agency that can develop and deliver an overarching campaign strategy, media bookings and regular PR activity</t>
  </si>
  <si>
    <t>ilk agency</t>
  </si>
  <si>
    <t xml:space="preserve">Andrew Wood </t>
  </si>
  <si>
    <t>PROJECT CA1484</t>
  </si>
  <si>
    <t>Marketing Campaign Promoting Skills Programmes to Boost the Economic Recovery in Leeds City Region</t>
  </si>
  <si>
    <t>The development and delivery an overarching campaign strategy, media bookings, artwork (based on existing creative route and guidelines) and regular PR activity.</t>
  </si>
  <si>
    <t>Halston Marketing</t>
  </si>
  <si>
    <t>10466144</t>
  </si>
  <si>
    <t>PROJECT 59404</t>
  </si>
  <si>
    <t xml:space="preserve">Digital Cluster Mapping Research </t>
  </si>
  <si>
    <t>The West Yorkshire Combined Authority (WYCA) wishes to procure expert support to help further our understanding of industry strengths/ clusters of activity across the digital tech sector within West Yorkshire (WY).</t>
  </si>
  <si>
    <t xml:space="preserve">As required </t>
  </si>
  <si>
    <t xml:space="preserve">Perspective Economics Limited </t>
  </si>
  <si>
    <t>NI649980</t>
  </si>
  <si>
    <t>Sarah Bowes</t>
  </si>
  <si>
    <t>Waiver CSO 215</t>
  </si>
  <si>
    <t>Dream</t>
  </si>
  <si>
    <t>Annual support and maintenance</t>
  </si>
  <si>
    <t>Dream Limited</t>
  </si>
  <si>
    <t>02707764</t>
  </si>
  <si>
    <t>Project CA1545</t>
  </si>
  <si>
    <t>Installation of PV Panels, Bradford Interchange</t>
  </si>
  <si>
    <t xml:space="preserve">Installation of PV Panels, Bradford Interchange-The works shall include a full design and installation of PV panels </t>
  </si>
  <si>
    <t>Phoenix Renewables Ltd T/A The Phoenix Works</t>
  </si>
  <si>
    <t>PROJECT CA0814</t>
  </si>
  <si>
    <t>Legal Advice and Support for Rail Projects</t>
  </si>
  <si>
    <t>Further competition from Lot 4 Transport Rail of the Wider Public Services Legal Service Panel Agreement framework</t>
  </si>
  <si>
    <t>Addleshaw Goddard LLP</t>
  </si>
  <si>
    <t>OC318149</t>
  </si>
  <si>
    <t>Javid Daji</t>
  </si>
  <si>
    <t>PROJECT NO. CA1602</t>
  </si>
  <si>
    <t>Footfall Data Tool</t>
  </si>
  <si>
    <t>A request for quotations for the provision of a footfall data tool.</t>
  </si>
  <si>
    <t>Citi Logik Ltd</t>
  </si>
  <si>
    <t>Tom Purvis</t>
  </si>
  <si>
    <t>Contract Variriation from £29,950 to £45,000</t>
  </si>
  <si>
    <t>PROJECT CA57916</t>
  </si>
  <si>
    <t>Specification Development - Public Transport Data Management System (CoSA)</t>
  </si>
  <si>
    <t>Consultancy to scope the specification of the COSA system replacement (Combined Services &amp; Assets)</t>
  </si>
  <si>
    <t xml:space="preserve">Tim Rivett Consulting Ltd </t>
  </si>
  <si>
    <t>0092263</t>
  </si>
  <si>
    <t>PROJECT CA1246</t>
  </si>
  <si>
    <t>Support, Maintenance and upgrade costs for the G-Cloud Modern.Gov System.</t>
  </si>
  <si>
    <t>Audio visual webcasting for WYCA committee room</t>
  </si>
  <si>
    <t xml:space="preserve">Civica UK Limited </t>
  </si>
  <si>
    <t>01628868</t>
  </si>
  <si>
    <t>Angie Shearon</t>
  </si>
  <si>
    <t>WAIVER CSO 279</t>
  </si>
  <si>
    <t>Neurodiversity, young people, and violence research (part 2) </t>
  </si>
  <si>
    <t>Following on from the successful research undertaken in the neurodiversity workstream in 2021/22, the VRU seek to continue and expand the neurodiversity research that Rocket Science completed in the last financial year using the recommendations outlined in the research report. </t>
  </si>
  <si>
    <t>Rocket Science</t>
  </si>
  <si>
    <t>SC219011</t>
  </si>
  <si>
    <t>Julia Clough</t>
  </si>
  <si>
    <t>PROJECT CA1488</t>
  </si>
  <si>
    <t>Marketing support for Entrepreneurial Development Programme</t>
  </si>
  <si>
    <t>Integrated agency to develop compelling integrated digital first advertising campaign to highlight self-employment/business start-up as a career option to all areas and communities in West Yorkshire.</t>
  </si>
  <si>
    <t>ENGAGING EDUCATION</t>
  </si>
  <si>
    <t>07769023</t>
  </si>
  <si>
    <t>WAIVER CSO 283</t>
  </si>
  <si>
    <t>Adversity Trauma and Resilience Evaluation partner (part 2)</t>
  </si>
  <si>
    <t xml:space="preserve">Following on from the successful evaluation undertaken in the Adversity, Trauma and Resilienceworkstream in 2021/22, theVRUand the HCPseek to continue and developthe evaluation and learningproject that Rocket Science completedin the last financial year. </t>
  </si>
  <si>
    <t>31/03/2023 </t>
  </si>
  <si>
    <t>WAIVER CSO 278</t>
  </si>
  <si>
    <t>Drugs &amp; Alcohol research (part 2) </t>
  </si>
  <si>
    <t>Following on from the successful research undertaken in the drug and alcohol workstream in 2021/22, the VRU seek to continue and expand the drugs and alcohol research that HumanKind completed in the last financial year using the recommendations outlined in the research report. </t>
  </si>
  <si>
    <t>HumanKind</t>
  </si>
  <si>
    <t>VCSE</t>
  </si>
  <si>
    <t>CE005701</t>
  </si>
  <si>
    <t>PROJECT CA1356</t>
  </si>
  <si>
    <t>Business Intelligence Database 2021</t>
  </si>
  <si>
    <t>Provision of a business intelligence database to provide detailed insight into the locations, activities, structure and performance of the business base across Leeds City Region, with access required for Leeds City Region LEP and a number of local authority partners.</t>
  </si>
  <si>
    <t>+1yr+1yr</t>
  </si>
  <si>
    <t>Bureau van Dijk Electronic Publishing Ltd</t>
  </si>
  <si>
    <t>02323741</t>
  </si>
  <si>
    <t>James Hopton</t>
  </si>
  <si>
    <t xml:space="preserve">Licencing and maintenance for spatial mapping software - Geographic Information System (GIS) </t>
  </si>
  <si>
    <t xml:space="preserve">Call off RM3821 for licencing and maintenance for spatial mapping software - Geographic Information System (GIS) </t>
  </si>
  <si>
    <t>ESRI (UK) Limited</t>
  </si>
  <si>
    <t>01288342</t>
  </si>
  <si>
    <t>Andrew Fitzpatrick / Haq Nawaz</t>
  </si>
  <si>
    <t>PROJECT CA1366</t>
  </si>
  <si>
    <t>Provision of Pool Bikes for Bike Friendly Businesses</t>
  </si>
  <si>
    <t>Provision of  bikes for use as pool bikes in businesses and community groups across West Yorkshire.</t>
  </si>
  <si>
    <t>Active Cycling Projects Ltd</t>
  </si>
  <si>
    <t>08428383</t>
  </si>
  <si>
    <t>PROJECT CA1282</t>
  </si>
  <si>
    <t>SAN Framework Call-Off</t>
  </si>
  <si>
    <t>SAN Servers HTE Framework Call off</t>
  </si>
  <si>
    <t>Tintri (UK) Limited</t>
  </si>
  <si>
    <t>07696044</t>
  </si>
  <si>
    <t>PROJECT 57071</t>
  </si>
  <si>
    <t>West Yorkshire Housing Strategy</t>
  </si>
  <si>
    <t xml:space="preserve">Development of a Regional Housing Strategy </t>
  </si>
  <si>
    <t>North Housing Consulting Ltd</t>
  </si>
  <si>
    <t>Rebecca Greenwood</t>
  </si>
  <si>
    <t>PROJECT CA1537</t>
  </si>
  <si>
    <t>Connecting Innovation Interim and Summative Assessment</t>
  </si>
  <si>
    <t>Independent evaluator to undertake an interim assessment and final evaluation/‘summative assessment’ of the Connecting Innovation programme.</t>
  </si>
  <si>
    <t>Carney Green LLP</t>
  </si>
  <si>
    <t>OC384639</t>
  </si>
  <si>
    <t>PROJECT NO. CA1608</t>
  </si>
  <si>
    <t>Marine Aggregates Study</t>
  </si>
  <si>
    <t xml:space="preserve">The study’s primary purpose is to identify infrastructure requirements, land requirements and safeguarding requirements (primarily in a Town Planning context) within the region to facilitate the significant increase in the supply and delivery of marine aggregate into the region for the next 15yrs. </t>
  </si>
  <si>
    <t>Royal Haskoning</t>
  </si>
  <si>
    <t>Michael Long</t>
  </si>
  <si>
    <t>PROJECT CA52508</t>
  </si>
  <si>
    <t>Programme to Develop a Positive Culture Within Small Businesses Across West Yorkshire</t>
  </si>
  <si>
    <t>Progress Marketing Ltd</t>
  </si>
  <si>
    <t>04763109</t>
  </si>
  <si>
    <t xml:space="preserve">
Careers and skills interventions with pupils and/or their influencers (parents and teachers).
Lot 2 -  to focus on peers surporting students targeted through Lot 1.
</t>
  </si>
  <si>
    <t xml:space="preserve">
Lot 2 - C&amp;K Careers</t>
  </si>
  <si>
    <t xml:space="preserve">
3039360</t>
  </si>
  <si>
    <t>PROJECT CA1470</t>
  </si>
  <si>
    <t>Business start up intelligence</t>
  </si>
  <si>
    <t>Provision of  data to enhance understanding of the business start up landscape in the Leeds City Region.</t>
  </si>
  <si>
    <t>BankSearch Information Consultancy Limited</t>
  </si>
  <si>
    <t>03955592</t>
  </si>
  <si>
    <t>PROJECT CA1554</t>
  </si>
  <si>
    <t>The Hub Incubation Project Consultation</t>
  </si>
  <si>
    <t>Consultant to: Provide support to the participating SEND Careers Hub schools/colleges to deliver the Hub Incubation Project and evaluation Act as an Ambassador for the SEND Careers Hub Incubation Project locally, regionally, and nationally. Help to collect and share learnings from the project.</t>
  </si>
  <si>
    <t>Talentino Ltd</t>
  </si>
  <si>
    <t>07565722</t>
  </si>
  <si>
    <t>James Ghafoor</t>
  </si>
  <si>
    <t>PROJECT CA1416</t>
  </si>
  <si>
    <t xml:space="preserve">Technology Forge - g-cloud call off </t>
  </si>
  <si>
    <t>Technology Forge Cloud Migration.</t>
  </si>
  <si>
    <t>The Technology Forge Limited</t>
  </si>
  <si>
    <t>02293004</t>
  </si>
  <si>
    <t>Phil Burton / Haq Nawaz</t>
  </si>
  <si>
    <t>PROJECT CA1529</t>
  </si>
  <si>
    <t>Real-Time system delivery support</t>
  </si>
  <si>
    <t>Consultant support in the delivery of the New Yorkshire real-time system over a 12 month period.</t>
  </si>
  <si>
    <t>Waysphere Ltd</t>
  </si>
  <si>
    <t>PROJECT CA1610</t>
  </si>
  <si>
    <t>Safety of Women and Girls - Feedback tool and microsite</t>
  </si>
  <si>
    <t>This marketing brief will focus on safety on public transport and more specifically the bus network, where a budget of £25,000 has been allocated to produce and deliver a West Yorkshire wide campaign to introduce a new safety feedback feature that will be accessible via the MCard Mobile App.</t>
  </si>
  <si>
    <t xml:space="preserve">09489501
</t>
  </si>
  <si>
    <t>Tom Heap</t>
  </si>
  <si>
    <t>PROJECT CA1581</t>
  </si>
  <si>
    <t>Transforming Travel Centres RIBA 4 Designs</t>
  </si>
  <si>
    <t>West Yorkshire Combined Authority (WYCA) is seeking to appoint a design consultant to: 1. Develop RIBA 4 designs for the refurbishment/remodelling of Metro Travel Centres, which are located within our estate of bus stations throughout West Yorkshire.</t>
  </si>
  <si>
    <t>Stephen George &amp; Partners LLP</t>
  </si>
  <si>
    <t>OC350268</t>
  </si>
  <si>
    <t xml:space="preserve">Louise Ratcliffe </t>
  </si>
  <si>
    <t>The end date for the RIBA4 designs is 08/2022 but the works for the project will continue until January 2023 and this includes the Principal Designer role that will be undertaken by SGP (who are completing the RIBA4 designs</t>
  </si>
  <si>
    <t>PROJECT CA1567</t>
  </si>
  <si>
    <t>Acorn and Acorn Profiler software with Paycheck, Paycheck Disposable and Paycheck Equivalised G-Cloud Call Off</t>
  </si>
  <si>
    <t>Provision of a postcode level segmentation with profiling system that classifies the population by demographic, lifestyle and behavioural characteristics. Plus gross household income, disposable income and equivalised income data at postcode level.</t>
  </si>
  <si>
    <t>CACI LIMITED</t>
  </si>
  <si>
    <t>Andrew Fitzpatrick</t>
  </si>
  <si>
    <t>PROJECT CA1532</t>
  </si>
  <si>
    <t>Area Map and Guide Production Aug 2021</t>
  </si>
  <si>
    <t>Area maps and guides for bus services • Bradford • Calderdale • Leeds • North Kirklees • South Kirklees • Wakefield • Wharfedale • Leeds City Centre.</t>
  </si>
  <si>
    <t>Lovell Johns</t>
  </si>
  <si>
    <t>01214692</t>
  </si>
  <si>
    <t>PROJECT CA1346</t>
  </si>
  <si>
    <t>E-Learning New Starter Induction and Health &amp; Safety Training</t>
  </si>
  <si>
    <t>Provision of an Induction &amp; Health &amp; Safety E-Learning suite which will form part of our employee induction program.</t>
  </si>
  <si>
    <t>Human Focus International Limited</t>
  </si>
  <si>
    <t>02867124</t>
  </si>
  <si>
    <t>Claire Bird</t>
  </si>
  <si>
    <t>Corporate Services - HR</t>
  </si>
  <si>
    <t>PROJECT CA1604</t>
  </si>
  <si>
    <t>West Yorkshire International Trade Strategy – Baseline &amp; Targets Tender Specification</t>
  </si>
  <si>
    <t xml:space="preserve">Leeds City Region LEP in partnership with the West Yorkshire Combined Authority is working with partners across the region to produce a new West Yorkshire International Trade Strategy. </t>
  </si>
  <si>
    <t>University of Leeds</t>
  </si>
  <si>
    <t>RC000658</t>
  </si>
  <si>
    <t>Waiver CSO 152</t>
  </si>
  <si>
    <t xml:space="preserve">Membership of the Institute of Customer Service </t>
  </si>
  <si>
    <t xml:space="preserve">Institute of Customer Service </t>
  </si>
  <si>
    <t>03316394</t>
  </si>
  <si>
    <t>Dave Pearson</t>
  </si>
  <si>
    <t>PROJECT CA1464</t>
  </si>
  <si>
    <t>REBiz Telemarketing Campaign</t>
  </si>
  <si>
    <t>Provision of a telemarketing agency to conduct a seasonal telemarketing campaign aimed at reaching SME businesses across the West and North Yorkshire to increase awareness of the Resource Efficient Business (REBiz) programme and the support it offers to SMEs in West (WY) and North Yorkshire (NY).</t>
  </si>
  <si>
    <t>Link Telemarketing B2B Ltd</t>
  </si>
  <si>
    <t>07528847</t>
  </si>
  <si>
    <t>Kelly Handley-Marsh</t>
  </si>
  <si>
    <t>Economic Services Business Support</t>
  </si>
  <si>
    <t>PROJECT CA1605</t>
  </si>
  <si>
    <t>West Yorkshire Combined Authority Brief - Creative Industries Showcase</t>
  </si>
  <si>
    <t>The Leeds City Region Trade and Investment team wishes to develop a Creative Industries: Sector Showcase document in a digital format initially, to profile the significant strengths of the Creative Industries sector in Leeds City Region, for international audiences.</t>
  </si>
  <si>
    <t>Under The Moon Ltd</t>
  </si>
  <si>
    <t>WAIVER CSO 271</t>
  </si>
  <si>
    <t>Arab Health 2023 </t>
  </si>
  <si>
    <t>Participation at Arab Health 2023 (30 January – 2 February 2023) as part of the UK Pavilion and delegation.</t>
  </si>
  <si>
    <t>Medilink UK</t>
  </si>
  <si>
    <t>Amanda Potter</t>
  </si>
  <si>
    <t>PROJECT CA1493</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</si>
  <si>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</si>
  <si>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</si>
  <si>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</si>
  <si>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</si>
  <si>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https://westyorksca.sharepoint.com/:b:/s/LegalandGovernanceServicesTeam/EZalA0hTB-dItP7C2TQvY2EBnAqwkIaGLMBHQg9asjZB5Q?email=Jenny.Sharp%40westyorks-ca.gov.uk&amp;e=BTjbDI</t>
  </si>
  <si>
    <t>Waiver CSO 238</t>
  </si>
  <si>
    <t>Licence renewal for three Basemap analysis tools: Highways Analyst, TRACC and DataCutter</t>
  </si>
  <si>
    <t>Licence renewals</t>
  </si>
  <si>
    <t>PROJECT 58422</t>
  </si>
  <si>
    <t>Summative Assessment of the Leeds City Region Growth Service</t>
  </si>
  <si>
    <t xml:space="preserve">The West Yorkshire Combined Authority is seeking an independent evaluator to undertake a summative assessment of the Leeds City Region Growth Service. The programme is part funded by the European Regional Development Fund (“ERDF”) for England 2014-2020.  
We require the summative assessment report to be completed and final report submitted by 31 March 2023. This is a practical report with recommendations that will inform our future delivery in 2023-2026.  </t>
  </si>
  <si>
    <t xml:space="preserve">Kada Research Limited </t>
  </si>
  <si>
    <t>Budget has been put down as the contract value rather than the price quoted by the supplier. Contract end date is incorrect. Legal to issue a variation.</t>
  </si>
  <si>
    <t>PROJECT CA1519</t>
  </si>
  <si>
    <t xml:space="preserve">REBiz Interim and Summative Assessment </t>
  </si>
  <si>
    <t>Consultant assessment of the effectiveness of the REBiz programme (both interim and summative)</t>
  </si>
  <si>
    <t>Optimat Ltd</t>
  </si>
  <si>
    <t>SC141727</t>
  </si>
  <si>
    <t>Enterprise Electronic Information
Management Health Check</t>
  </si>
  <si>
    <t>A service to review and assess maturity of
current data strategy and usage of
Microsoft 365 / SharePoint to identify
opportunities for improvements</t>
  </si>
  <si>
    <t>In-Form Consult</t>
  </si>
  <si>
    <t>Joanne Walsh</t>
  </si>
  <si>
    <t>PROJECT CA1117</t>
  </si>
  <si>
    <t>Lift &amp; Escalator Consultancy Services</t>
  </si>
  <si>
    <t>TUV-SUD Limited</t>
  </si>
  <si>
    <t>SC215164</t>
  </si>
  <si>
    <t>PROJECT CA53607</t>
  </si>
  <si>
    <t>Insurance Brokerage</t>
  </si>
  <si>
    <t xml:space="preserve">Insurance brokerage services to the Combined Authority for Insurance renewals, negotiation, advice, reviews, risks, claims </t>
  </si>
  <si>
    <t xml:space="preserve">Griffiths and Armour </t>
  </si>
  <si>
    <t>01774735</t>
  </si>
  <si>
    <t>Katie Hurrell</t>
  </si>
  <si>
    <t>Finance​</t>
  </si>
  <si>
    <t>PROJECT CA1591</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</si>
  <si>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</si>
  <si>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</si>
  <si>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</si>
  <si>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</si>
  <si>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West Yorkshire Combined Authority (WYCA) is seeking to appoint a design consultant to: 1. Develop RIBA 4 designs for the refurbishment/remodelling of Metro Travel Centres, which are located within our estate of bus stations throughout West Yorkshire. The RIBA 3 designs for each Travel Centre will be provided on award. 2. Apply the design principles to produce developed designs for Travel Centres in the following locations to determine indicative refurbishment costs: • Bradford • Huddersfield 3. Completion of Principal Designer activities as per CDM2015.</t>
  </si>
  <si>
    <t>Louise Ratliffe</t>
  </si>
  <si>
    <t>PROJECT 59563</t>
  </si>
  <si>
    <t>Strategic Business Growth Programme Summative Assessment</t>
  </si>
  <si>
    <t xml:space="preserve">The purpose of this project is to invite proposals for an independent evaluation of West Yorkshire Combined Authority’s (the Combined Authority) European Regional Development Fund (ERDF) funded Strategic Business Growth Extension programme (SBG).  </t>
  </si>
  <si>
    <t xml:space="preserve">Javinder Rooprai </t>
  </si>
  <si>
    <t>Budget has been put down as the contract value rather than the price quoted by the supplier. Legal to issue a variation.</t>
  </si>
  <si>
    <t>PROJECT NO. CA1564</t>
  </si>
  <si>
    <t>Sustainable Travel Project – Climate Change Strategy – West Yorkshire Healthcare System</t>
  </si>
  <si>
    <t>To provide sustainable travel support through a series of consultant led workshops to West Yorkshire &amp; Harrogate Integrated Care System (ICS) to achieve net zero goals, air quality and climate change targets in the healthcare system.</t>
  </si>
  <si>
    <t>Steer</t>
  </si>
  <si>
    <t>Caroline Pintar</t>
  </si>
  <si>
    <t>PROJECT CA0379</t>
  </si>
  <si>
    <t xml:space="preserve">DECs &amp; EPCs Assessments </t>
  </si>
  <si>
    <t>Consultant required to undertake DEC and EPC assessments on WYCA owned assets</t>
  </si>
  <si>
    <t>White Young Green Limited</t>
  </si>
  <si>
    <t>05111508</t>
  </si>
  <si>
    <t>WAIVER CSO 274</t>
  </si>
  <si>
    <t>LinkedIn Talent Insights</t>
  </si>
  <si>
    <t>LinkedIn Talent Insights provides users with access to real-time LinkedIn data and insights on talent pools, geographies, skill levels and company information drawn from the LinkedIn social networking platform. Talent Insights translates LinkedIn member profiles (over 25 million UK users) into unique data points with this information aggregated and standardised for comparison. The specific areas for the Combined Authority who will benefit from procuring this subscription are the Economic Services Directorate (Trade and Investment) and the Strategy, Policy and Communications Directorate (Research and Intelligence) when assessing data requests to support the organisation’s objectives and providing insight into market trends.</t>
  </si>
  <si>
    <t>Linkedin</t>
  </si>
  <si>
    <t>Tony Corby</t>
  </si>
  <si>
    <t>WAIVER CSO 280</t>
  </si>
  <si>
    <t>RTIG membership fees for 3 years</t>
  </si>
  <si>
    <t>This is for the payment of fee’s to continue membership of RTIG(Real Time information Group)</t>
  </si>
  <si>
    <t>RTIG</t>
  </si>
  <si>
    <t>PROJECT CA1588</t>
  </si>
  <si>
    <t>Interim Summative Assessment of the LCR Growth Service</t>
  </si>
  <si>
    <t xml:space="preserve">The Leeds City Region Enterprise Partnership (LEP) (working in partnership with the West Yorkshire Combined Authority) is seeking an independent evaluator to undertake interim summative assessment of the Leeds City Region Growth Service. </t>
  </si>
  <si>
    <t>add specialists</t>
  </si>
  <si>
    <t>Jo Wilkinson</t>
  </si>
  <si>
    <t>PROJECT CA1518</t>
  </si>
  <si>
    <t>WYCA E Learning: Induction portal for H&amp;S, ED&amp;I and GDPR</t>
  </si>
  <si>
    <t>Provision of an E-Learning suite to encompass all aspects of mandatory induction training and ongoing annual statutory training, including: Health &amp; Safety, GDPR and Equality, Diversity &amp; Inclusion.</t>
  </si>
  <si>
    <t>iHASCO</t>
  </si>
  <si>
    <t>06447099</t>
  </si>
  <si>
    <t>PROJECT  CA1327</t>
  </si>
  <si>
    <t>Equality and Diversity E Learning package</t>
  </si>
  <si>
    <t>Provision of  Equality and Diversity E Learning  for approximately 570 users.</t>
  </si>
  <si>
    <t>1+1+1</t>
  </si>
  <si>
    <t>Inclusive Learning Ltd</t>
  </si>
  <si>
    <t>07307261</t>
  </si>
  <si>
    <t>Waiver CSO 167</t>
  </si>
  <si>
    <t>RTIG Membership Subscription for 3 years</t>
  </si>
  <si>
    <t>RTIG Membership Subscription</t>
  </si>
  <si>
    <t>Real Time Information Group</t>
  </si>
  <si>
    <t>05037998</t>
  </si>
  <si>
    <t>PROJECT CA1560</t>
  </si>
  <si>
    <t>First Time Management Training</t>
  </si>
  <si>
    <t>Provision of First Time Management Training</t>
  </si>
  <si>
    <t>Calderdale College</t>
  </si>
  <si>
    <t>Catherine Lunn</t>
  </si>
  <si>
    <t>Carval - HR and Access Control</t>
  </si>
  <si>
    <t>WAIVER CSO 270</t>
  </si>
  <si>
    <t>Umbraco Security Certification </t>
  </si>
  <si>
    <t>Security certification qualification training required for ICT staff using the Umbraco software</t>
  </si>
  <si>
    <t>Umbraco</t>
  </si>
  <si>
    <t>PROJECT CA1099</t>
  </si>
  <si>
    <t>Electrical Audit Consultancy</t>
  </si>
  <si>
    <t>Electrical Audit Consultancy - Review existing lift installations, provide ad-hoc support and annual inspections.</t>
  </si>
  <si>
    <t>Certsure LLP</t>
  </si>
  <si>
    <t>OC379918</t>
  </si>
  <si>
    <t>Waiver CSO 185</t>
  </si>
  <si>
    <t>ePay(PT-X)</t>
  </si>
  <si>
    <t>Bottomline Technologies Limited</t>
  </si>
  <si>
    <t>08098450</t>
  </si>
  <si>
    <t>PROJECT CA55831</t>
  </si>
  <si>
    <t>ATM Provision at WYCA Bus Stations</t>
  </si>
  <si>
    <t>ATMs at West Yorkshire Combined Authority Bus Stations</t>
  </si>
  <si>
    <t>NoteMachine UK Limited</t>
  </si>
  <si>
    <t>Veronika Askin</t>
  </si>
  <si>
    <t>PROJECT CA0266</t>
  </si>
  <si>
    <t>AccessBus Service in Calderdale and Kirklees</t>
  </si>
  <si>
    <t>This project is to tender the operating contracts for the delivery of the Access Bus service in the Calderdale and Kirklees districts.</t>
  </si>
  <si>
    <t>TLC Travel Ltd</t>
  </si>
  <si>
    <t>Fiona Whitehead</t>
  </si>
  <si>
    <t>OJEU</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</si>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</sst>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dd/mm/yyyy;@"/>
    <numFmt numFmtId="165" formatCode="&quot;£&quot;#,##0.00"/>
    <numFmt numFmtId="166" formatCode="&quot;£&quot;#,##0"/>
  </numFmts>
  <fonts count="21">
    <font>
      <sz val="12"/>
      <color theme="1"/>
      <name val="Arial"/>
      <family val="2"/>
    </font>
    <font>
      <sz val="12"/>
      <color theme="1"/>
      <name val="Arial"/>
      <family val="2"/>
    </font>
    <font>
      <sz val="12"/>
      <color rgb="FF006100"/>
      <name val="Arial"/>
      <family val="2"/>
    </font>
    <font>
      <b/>
      <sz val="12"/>
      <color theme="1"/>
      <name val="Arial"/>
      <family val="2"/>
    </font>
    <font>
      <sz val="12"/>
      <color rgb="FF000000"/>
      <name val="Arial"/>
      <family val="2"/>
    </font>
    <font>
      <sz val="11"/>
      <color theme="1"/>
      <name val="Calibri"/>
      <family val="2"/>
      <scheme val="minor"/>
    </font>
    <font>
      <sz val="12"/>
      <name val="Arial"/>
      <family val="2"/>
      <charset val="1"/>
    </font>
    <font>
      <sz val="12"/>
      <color rgb="FF0000FF"/>
      <name val="Arial"/>
      <family val="2"/>
    </font>
    <font>
      <sz val="12"/>
      <color theme="1"/>
      <name val="Arial Unicode MS"/>
    </font>
    <font>
      <sz val="12"/>
      <name val="Arial"/>
      <family val="2"/>
    </font>
    <font>
      <u/>
      <sz val="11"/>
      <color theme="10"/>
      <name val="Calibri"/>
      <family val="2"/>
      <scheme val="minor"/>
    </font>
    <font>
      <sz val="12"/>
      <color theme="1"/>
      <name val="Arial"/>
    </font>
    <font>
      <sz val="10"/>
      <name val="Arial"/>
      <family val="2"/>
    </font>
    <font>
      <sz val="12"/>
      <color rgb="FF002060"/>
      <name val="Arial"/>
      <family val="2"/>
    </font>
    <font>
      <sz val="12"/>
      <color rgb="FF000000"/>
      <name val="Arial"/>
    </font>
    <font>
      <sz val="11"/>
      <color rgb="FF000000"/>
      <name val="Arial"/>
      <family val="2"/>
    </font>
    <font>
      <b/>
      <sz val="12"/>
      <color rgb="FF000000"/>
      <name val="Arial"/>
      <family val="2"/>
    </font>
    <font>
      <sz val="11"/>
      <color theme="1"/>
      <name val="Arial"/>
      <family val="2"/>
    </font>
    <font>
      <sz val="10"/>
      <color theme="1"/>
      <name val="Arial Unicode MS"/>
    </font>
    <font>
      <sz val="12"/>
      <color rgb="FF4D5156"/>
      <name val="Arial"/>
      <family val="2"/>
      <charset val="1"/>
    </font>
    <font>
      <sz val="13.5"/>
      <color rgb="FF162335"/>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indexed="64"/>
      </left>
      <right style="thin">
        <color rgb="FF000000"/>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style="thin">
        <color auto="1"/>
      </top>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s>
  <cellStyleXfs count="4">
    <xf numFmtId="0" fontId="0" fillId="0" borderId="0"/>
    <xf numFmtId="44" fontId="1" fillId="0" borderId="0" applyFont="0" applyFill="0" applyBorder="0" applyAlignment="0" applyProtection="0"/>
    <xf numFmtId="0" fontId="5" fillId="0" borderId="0"/>
    <xf numFmtId="0" fontId="10" fillId="0" borderId="0" applyNumberFormat="0" applyFill="0" applyBorder="0" applyAlignment="0" applyProtection="0"/>
  </cellStyleXfs>
  <cellXfs count="311">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quotePrefix="1" applyFont="1" applyBorder="1" applyAlignment="1">
      <alignment horizontal="center" vertical="center"/>
    </xf>
    <xf numFmtId="8" fontId="4" fillId="0" borderId="5" xfId="0" applyNumberFormat="1" applyFont="1" applyBorder="1" applyAlignment="1">
      <alignment horizontal="center" vertical="center"/>
    </xf>
    <xf numFmtId="165" fontId="1" fillId="0" borderId="5" xfId="0" applyNumberFormat="1" applyFont="1" applyBorder="1" applyAlignment="1">
      <alignment horizontal="center" vertical="center"/>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6" xfId="2" applyNumberFormat="1" applyFont="1" applyBorder="1" applyAlignment="1">
      <alignment horizontal="center" vertical="center" wrapText="1"/>
    </xf>
    <xf numFmtId="0" fontId="1" fillId="0" borderId="7" xfId="0" applyFont="1" applyBorder="1" applyAlignment="1">
      <alignment horizontal="center" vertical="center"/>
    </xf>
    <xf numFmtId="14"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165" fontId="1" fillId="0" borderId="6" xfId="0" applyNumberFormat="1" applyFont="1" applyBorder="1" applyAlignment="1">
      <alignment horizontal="center" vertical="center" wrapText="1"/>
    </xf>
    <xf numFmtId="0" fontId="1" fillId="0" borderId="6" xfId="2" applyFont="1" applyBorder="1" applyAlignment="1">
      <alignment horizontal="center" vertical="center" wrapText="1"/>
    </xf>
    <xf numFmtId="0" fontId="1" fillId="0" borderId="8" xfId="0" applyFont="1" applyBorder="1" applyAlignment="1">
      <alignment horizontal="center" vertical="center" wrapText="1"/>
    </xf>
    <xf numFmtId="14" fontId="1" fillId="0" borderId="6"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5" xfId="2"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65" fontId="1" fillId="0" borderId="10" xfId="0" applyNumberFormat="1" applyFont="1" applyBorder="1" applyAlignment="1">
      <alignment horizontal="center" vertical="center"/>
    </xf>
    <xf numFmtId="0" fontId="7" fillId="0" borderId="12" xfId="0" applyFont="1" applyBorder="1" applyAlignment="1">
      <alignment horizontal="center" vertical="center"/>
    </xf>
    <xf numFmtId="14" fontId="1" fillId="0" borderId="12"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14" xfId="0" applyFont="1" applyBorder="1" applyAlignment="1">
      <alignment horizontal="center" vertical="center" wrapText="1"/>
    </xf>
    <xf numFmtId="14" fontId="1" fillId="0" borderId="14" xfId="0" applyNumberFormat="1" applyFont="1" applyBorder="1" applyAlignment="1">
      <alignment horizontal="center" vertical="center" wrapText="1"/>
    </xf>
    <xf numFmtId="0" fontId="1" fillId="0" borderId="14" xfId="0" applyFont="1" applyBorder="1" applyAlignment="1">
      <alignment horizontal="center" vertical="center"/>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14" xfId="0" quotePrefix="1" applyFont="1" applyBorder="1" applyAlignment="1">
      <alignment horizontal="center" vertical="center"/>
    </xf>
    <xf numFmtId="165" fontId="1" fillId="0" borderId="14" xfId="0" applyNumberFormat="1" applyFont="1" applyBorder="1" applyAlignment="1">
      <alignment horizontal="center" vertical="center"/>
    </xf>
    <xf numFmtId="0" fontId="7" fillId="0" borderId="5" xfId="0" applyFont="1" applyBorder="1" applyAlignment="1">
      <alignment horizontal="center" vertical="center"/>
    </xf>
    <xf numFmtId="14" fontId="1" fillId="0" borderId="14" xfId="0" applyNumberFormat="1" applyFont="1" applyBorder="1" applyAlignment="1">
      <alignment horizontal="center" vertical="center"/>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0" fontId="1" fillId="0" borderId="14" xfId="0" quotePrefix="1" applyFont="1" applyBorder="1" applyAlignment="1">
      <alignment horizontal="center" vertical="center" wrapText="1"/>
    </xf>
    <xf numFmtId="0" fontId="1" fillId="0" borderId="3" xfId="0" applyFont="1" applyBorder="1" applyAlignment="1">
      <alignment horizontal="center" vertical="center" wrapText="1"/>
    </xf>
    <xf numFmtId="6" fontId="1" fillId="0" borderId="5" xfId="0" applyNumberFormat="1" applyFont="1" applyBorder="1" applyAlignment="1">
      <alignment horizontal="center" vertical="center" wrapText="1"/>
    </xf>
    <xf numFmtId="165" fontId="1" fillId="0" borderId="14" xfId="0" applyNumberFormat="1" applyFont="1" applyBorder="1" applyAlignment="1">
      <alignment horizontal="center" vertical="center" wrapText="1"/>
    </xf>
    <xf numFmtId="0" fontId="1" fillId="0" borderId="14" xfId="2" applyFont="1" applyBorder="1" applyAlignment="1">
      <alignment horizontal="center" vertical="center" wrapText="1"/>
    </xf>
    <xf numFmtId="8" fontId="1" fillId="0" borderId="5" xfId="0" applyNumberFormat="1" applyFont="1" applyBorder="1" applyAlignment="1">
      <alignment horizontal="center" vertical="center" wrapText="1"/>
    </xf>
    <xf numFmtId="0" fontId="1" fillId="0" borderId="12"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18" xfId="0" applyFont="1" applyBorder="1" applyAlignment="1">
      <alignment horizontal="center" vertical="center" wrapText="1"/>
    </xf>
    <xf numFmtId="164" fontId="1" fillId="0" borderId="5" xfId="0" applyNumberFormat="1" applyFont="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5" xfId="0" applyFont="1" applyFill="1" applyBorder="1" applyAlignment="1">
      <alignment horizontal="center" vertical="center"/>
    </xf>
    <xf numFmtId="164" fontId="1" fillId="0" borderId="10" xfId="0" applyNumberFormat="1" applyFont="1" applyBorder="1" applyAlignment="1">
      <alignment horizontal="center" vertical="center" wrapText="1"/>
    </xf>
    <xf numFmtId="0" fontId="1" fillId="0" borderId="0" xfId="0" quotePrefix="1" applyFont="1" applyAlignment="1">
      <alignment horizontal="center" vertical="center" wrapText="1"/>
    </xf>
    <xf numFmtId="165" fontId="1" fillId="0" borderId="10" xfId="0" applyNumberFormat="1" applyFont="1" applyBorder="1" applyAlignment="1">
      <alignment horizontal="center" vertical="center" wrapText="1"/>
    </xf>
    <xf numFmtId="0" fontId="1" fillId="0" borderId="10" xfId="2" applyFont="1" applyBorder="1" applyAlignment="1">
      <alignment horizontal="center" vertical="center" wrapText="1"/>
    </xf>
    <xf numFmtId="164" fontId="1" fillId="0" borderId="14" xfId="0" applyNumberFormat="1" applyFont="1" applyBorder="1" applyAlignment="1">
      <alignment horizontal="center" vertical="center"/>
    </xf>
    <xf numFmtId="0" fontId="1" fillId="0" borderId="16" xfId="0" applyFont="1" applyBorder="1" applyAlignment="1">
      <alignment horizontal="center" vertical="center"/>
    </xf>
    <xf numFmtId="0" fontId="9" fillId="0" borderId="5" xfId="0" applyFont="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quotePrefix="1" applyFont="1" applyBorder="1" applyAlignment="1">
      <alignment horizontal="center" vertical="center" wrapText="1"/>
    </xf>
    <xf numFmtId="8" fontId="4" fillId="0" borderId="3" xfId="0" applyNumberFormat="1" applyFont="1" applyBorder="1" applyAlignment="1">
      <alignment horizontal="center" vertical="center"/>
    </xf>
    <xf numFmtId="0" fontId="1" fillId="0" borderId="3" xfId="2" applyFont="1" applyBorder="1" applyAlignment="1">
      <alignment horizontal="center" vertical="center" wrapText="1"/>
    </xf>
    <xf numFmtId="0" fontId="1" fillId="0" borderId="5" xfId="0" quotePrefix="1" applyFont="1" applyBorder="1" applyAlignment="1">
      <alignment horizontal="center" vertical="center" wrapText="1"/>
    </xf>
    <xf numFmtId="0" fontId="4" fillId="0" borderId="12" xfId="0" applyFont="1" applyBorder="1" applyAlignment="1">
      <alignment horizontal="center" vertical="center" wrapText="1"/>
    </xf>
    <xf numFmtId="164" fontId="1" fillId="0" borderId="12" xfId="0" applyNumberFormat="1" applyFont="1" applyBorder="1" applyAlignment="1">
      <alignment horizontal="center" vertical="center"/>
    </xf>
    <xf numFmtId="0" fontId="1" fillId="0" borderId="6" xfId="0" quotePrefix="1" applyFont="1" applyBorder="1" applyAlignment="1">
      <alignment horizontal="center" vertical="center" wrapText="1"/>
    </xf>
    <xf numFmtId="0" fontId="8" fillId="0" borderId="12" xfId="0" applyFont="1" applyBorder="1" applyAlignment="1">
      <alignment horizontal="center" vertical="center" wrapText="1"/>
    </xf>
    <xf numFmtId="8" fontId="4" fillId="0" borderId="12" xfId="0" applyNumberFormat="1" applyFont="1" applyBorder="1" applyAlignment="1">
      <alignment horizontal="center" vertical="center"/>
    </xf>
    <xf numFmtId="165" fontId="1" fillId="0" borderId="17" xfId="0" applyNumberFormat="1" applyFont="1" applyBorder="1" applyAlignment="1">
      <alignment horizontal="center" vertical="center" wrapText="1"/>
    </xf>
    <xf numFmtId="0" fontId="1" fillId="0" borderId="12" xfId="2" applyFont="1" applyBorder="1" applyAlignment="1">
      <alignment horizontal="center" vertical="center" wrapText="1"/>
    </xf>
    <xf numFmtId="0" fontId="1" fillId="0" borderId="17" xfId="0" applyFont="1" applyBorder="1" applyAlignment="1">
      <alignment horizontal="center" vertical="center"/>
    </xf>
    <xf numFmtId="14" fontId="1" fillId="0" borderId="3"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quotePrefix="1" applyFont="1" applyBorder="1" applyAlignment="1">
      <alignment horizontal="center" vertical="center" wrapText="1"/>
    </xf>
    <xf numFmtId="0" fontId="9" fillId="0" borderId="5" xfId="0" applyFont="1" applyBorder="1" applyAlignment="1">
      <alignment horizontal="center" vertical="center" wrapText="1"/>
    </xf>
    <xf numFmtId="165" fontId="1" fillId="0" borderId="12"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2" applyFont="1" applyBorder="1" applyAlignment="1">
      <alignment horizontal="center" vertical="center" wrapText="1"/>
    </xf>
    <xf numFmtId="0" fontId="1" fillId="0" borderId="0" xfId="0" quotePrefix="1" applyFont="1" applyAlignment="1">
      <alignment horizontal="center" vertical="center"/>
    </xf>
    <xf numFmtId="0" fontId="1" fillId="0" borderId="1" xfId="2" applyFont="1" applyBorder="1" applyAlignment="1">
      <alignment horizontal="center" vertical="center" wrapText="1"/>
    </xf>
    <xf numFmtId="165" fontId="1" fillId="0" borderId="1" xfId="2" applyNumberFormat="1" applyFont="1" applyBorder="1" applyAlignment="1">
      <alignment horizontal="center" vertical="center" wrapText="1"/>
    </xf>
    <xf numFmtId="0" fontId="7" fillId="0" borderId="5" xfId="0" applyFont="1" applyBorder="1" applyAlignment="1">
      <alignment horizontal="center" vertical="center" wrapText="1"/>
    </xf>
    <xf numFmtId="164" fontId="1" fillId="0" borderId="3" xfId="0" applyNumberFormat="1" applyFont="1" applyBorder="1" applyAlignment="1">
      <alignment horizontal="center" vertical="center"/>
    </xf>
    <xf numFmtId="0" fontId="1" fillId="0" borderId="21" xfId="0" applyFont="1" applyBorder="1" applyAlignment="1">
      <alignment horizontal="center" vertical="center"/>
    </xf>
    <xf numFmtId="165" fontId="1" fillId="0" borderId="3" xfId="0" applyNumberFormat="1" applyFont="1" applyBorder="1" applyAlignment="1">
      <alignment horizontal="center" vertical="center"/>
    </xf>
    <xf numFmtId="0" fontId="7" fillId="0" borderId="3" xfId="0" applyFont="1" applyBorder="1" applyAlignment="1">
      <alignment horizontal="center" vertical="center"/>
    </xf>
    <xf numFmtId="14" fontId="1" fillId="0" borderId="5" xfId="2"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165" fontId="1" fillId="0" borderId="3" xfId="2" applyNumberFormat="1" applyFont="1" applyBorder="1" applyAlignment="1">
      <alignment horizontal="center" vertical="center" wrapText="1"/>
    </xf>
    <xf numFmtId="8" fontId="4" fillId="0" borderId="14" xfId="0" applyNumberFormat="1" applyFont="1" applyBorder="1" applyAlignment="1">
      <alignment horizontal="center" vertical="center"/>
    </xf>
    <xf numFmtId="0" fontId="1" fillId="0" borderId="25" xfId="0" applyFont="1" applyBorder="1" applyAlignment="1">
      <alignment horizontal="center" vertical="center"/>
    </xf>
    <xf numFmtId="165" fontId="1" fillId="0" borderId="12"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0" xfId="0" applyFont="1" applyAlignment="1">
      <alignment horizontal="center" vertical="center" wrapText="1"/>
    </xf>
    <xf numFmtId="14" fontId="1" fillId="0" borderId="14" xfId="2" applyNumberFormat="1" applyFont="1" applyBorder="1" applyAlignment="1">
      <alignment horizontal="center" vertical="center" wrapText="1"/>
    </xf>
    <xf numFmtId="0" fontId="1" fillId="0" borderId="26" xfId="2" applyFont="1" applyBorder="1" applyAlignment="1">
      <alignment horizontal="center" vertical="center" wrapText="1"/>
    </xf>
    <xf numFmtId="0" fontId="1" fillId="0" borderId="27" xfId="0" applyFont="1" applyBorder="1" applyAlignment="1">
      <alignment horizontal="center" vertical="center"/>
    </xf>
    <xf numFmtId="14" fontId="1" fillId="0" borderId="23" xfId="0" applyNumberFormat="1" applyFont="1" applyBorder="1" applyAlignment="1">
      <alignment horizontal="center" vertical="center" wrapText="1"/>
    </xf>
    <xf numFmtId="14" fontId="1" fillId="0" borderId="16" xfId="0" applyNumberFormat="1" applyFont="1" applyBorder="1" applyAlignment="1">
      <alignment horizontal="center" vertical="center"/>
    </xf>
    <xf numFmtId="8" fontId="4" fillId="0" borderId="2" xfId="0" applyNumberFormat="1" applyFont="1" applyBorder="1" applyAlignment="1">
      <alignment horizontal="center" vertical="center"/>
    </xf>
    <xf numFmtId="0" fontId="1" fillId="0" borderId="21" xfId="2" applyFont="1" applyBorder="1" applyAlignment="1">
      <alignment horizontal="center" vertical="center" wrapText="1"/>
    </xf>
    <xf numFmtId="0" fontId="1" fillId="0" borderId="3" xfId="0" quotePrefix="1" applyFont="1" applyBorder="1" applyAlignment="1">
      <alignment horizontal="center" vertical="center"/>
    </xf>
    <xf numFmtId="14" fontId="1" fillId="0" borderId="8"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8" xfId="0" quotePrefix="1" applyFont="1" applyBorder="1" applyAlignment="1">
      <alignment horizontal="center" vertical="center"/>
    </xf>
    <xf numFmtId="164" fontId="1" fillId="0" borderId="3" xfId="0" applyNumberFormat="1" applyFont="1" applyBorder="1" applyAlignment="1">
      <alignment horizontal="center" vertical="center" wrapText="1"/>
    </xf>
    <xf numFmtId="8" fontId="4" fillId="0" borderId="8" xfId="0" applyNumberFormat="1" applyFont="1" applyBorder="1" applyAlignment="1">
      <alignment horizontal="center" vertical="center"/>
    </xf>
    <xf numFmtId="14" fontId="1" fillId="0" borderId="15" xfId="0" applyNumberFormat="1" applyFont="1" applyBorder="1" applyAlignment="1">
      <alignment horizontal="center" vertical="center"/>
    </xf>
    <xf numFmtId="164" fontId="1" fillId="0" borderId="14" xfId="0" applyNumberFormat="1" applyFont="1" applyBorder="1" applyAlignment="1">
      <alignment horizontal="center" vertical="center" wrapText="1"/>
    </xf>
    <xf numFmtId="0" fontId="1" fillId="0" borderId="23" xfId="0" applyFont="1" applyBorder="1" applyAlignment="1">
      <alignment horizontal="center" vertical="center"/>
    </xf>
    <xf numFmtId="14" fontId="1" fillId="0" borderId="19" xfId="0" applyNumberFormat="1" applyFont="1" applyBorder="1" applyAlignment="1">
      <alignment horizontal="center" vertical="center"/>
    </xf>
    <xf numFmtId="0" fontId="4" fillId="0" borderId="5" xfId="0" applyFont="1" applyBorder="1" applyAlignment="1">
      <alignment horizontal="center" vertical="center" wrapText="1"/>
    </xf>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165" fontId="1" fillId="0" borderId="14" xfId="2" applyNumberFormat="1" applyFont="1" applyBorder="1" applyAlignment="1">
      <alignment horizontal="center" vertical="center" wrapText="1"/>
    </xf>
    <xf numFmtId="0" fontId="1" fillId="0" borderId="23" xfId="2"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8" xfId="2" applyFont="1" applyBorder="1" applyAlignment="1">
      <alignment horizontal="center" vertical="center" wrapText="1"/>
    </xf>
    <xf numFmtId="0" fontId="1" fillId="0" borderId="1" xfId="0" quotePrefix="1" applyFont="1" applyBorder="1" applyAlignment="1">
      <alignment horizontal="center" vertical="center"/>
    </xf>
    <xf numFmtId="8" fontId="4" fillId="0" borderId="1" xfId="0" applyNumberFormat="1" applyFont="1" applyBorder="1" applyAlignment="1">
      <alignment horizontal="center" vertical="center"/>
    </xf>
    <xf numFmtId="0" fontId="1" fillId="0" borderId="20" xfId="0" applyFont="1" applyBorder="1" applyAlignment="1">
      <alignment horizontal="center" vertical="center"/>
    </xf>
    <xf numFmtId="0" fontId="1" fillId="0" borderId="8"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left" vertical="center" wrapText="1"/>
    </xf>
    <xf numFmtId="0" fontId="1" fillId="0" borderId="5" xfId="0" applyFont="1" applyBorder="1" applyAlignment="1">
      <alignment horizontal="center"/>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8" fillId="0" borderId="8" xfId="0" applyFont="1" applyBorder="1" applyAlignment="1">
      <alignment horizontal="center" vertical="center" wrapText="1"/>
    </xf>
    <xf numFmtId="164" fontId="1" fillId="0" borderId="8" xfId="0" applyNumberFormat="1" applyFont="1" applyBorder="1" applyAlignment="1">
      <alignment horizontal="center" vertical="center"/>
    </xf>
    <xf numFmtId="165" fontId="1" fillId="0" borderId="8" xfId="0" applyNumberFormat="1" applyFont="1" applyBorder="1" applyAlignment="1">
      <alignment horizontal="center" vertical="center"/>
    </xf>
    <xf numFmtId="0" fontId="7" fillId="0" borderId="8" xfId="0" applyFont="1" applyBorder="1" applyAlignment="1">
      <alignment horizontal="center" vertical="center"/>
    </xf>
    <xf numFmtId="0" fontId="1" fillId="0" borderId="15" xfId="2" applyFont="1" applyBorder="1" applyAlignment="1">
      <alignment horizontal="center" vertical="center" wrapText="1"/>
    </xf>
    <xf numFmtId="0" fontId="1" fillId="0" borderId="5" xfId="2" quotePrefix="1" applyFont="1" applyBorder="1" applyAlignment="1">
      <alignment horizontal="center" vertical="center" wrapText="1"/>
    </xf>
    <xf numFmtId="165" fontId="1" fillId="0" borderId="5" xfId="2" applyNumberFormat="1" applyFont="1" applyBorder="1" applyAlignment="1">
      <alignment horizontal="center" vertical="center" wrapText="1"/>
    </xf>
    <xf numFmtId="0" fontId="10" fillId="0" borderId="5" xfId="3" applyBorder="1"/>
    <xf numFmtId="164" fontId="11" fillId="0" borderId="5" xfId="0" applyNumberFormat="1" applyFont="1" applyBorder="1" applyAlignment="1">
      <alignment horizontal="center" vertical="center"/>
    </xf>
    <xf numFmtId="0" fontId="0" fillId="0" borderId="3" xfId="0" applyBorder="1" applyAlignment="1">
      <alignment horizontal="left" vertical="center" wrapText="1"/>
    </xf>
    <xf numFmtId="0" fontId="7" fillId="0" borderId="3" xfId="0" applyFont="1" applyBorder="1" applyAlignment="1">
      <alignment horizontal="center" vertical="center" wrapText="1"/>
    </xf>
    <xf numFmtId="14" fontId="11" fillId="0" borderId="3"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4" fillId="0" borderId="5" xfId="0" applyFont="1" applyBorder="1" applyAlignment="1">
      <alignment horizontal="center" wrapText="1"/>
    </xf>
    <xf numFmtId="0" fontId="4" fillId="0" borderId="12" xfId="0" applyFont="1" applyBorder="1" applyAlignment="1">
      <alignment wrapText="1"/>
    </xf>
    <xf numFmtId="14" fontId="4" fillId="0" borderId="12" xfId="0" applyNumberFormat="1" applyFont="1" applyBorder="1" applyAlignment="1">
      <alignment horizontal="center" vertical="center" wrapText="1"/>
    </xf>
    <xf numFmtId="8" fontId="4" fillId="0" borderId="12" xfId="0" quotePrefix="1" applyNumberFormat="1" applyFont="1" applyBorder="1" applyAlignment="1">
      <alignment horizontal="center" vertical="center" wrapText="1"/>
    </xf>
    <xf numFmtId="16" fontId="4" fillId="0" borderId="12" xfId="0" applyNumberFormat="1" applyFont="1" applyBorder="1" applyAlignment="1">
      <alignment horizontal="center" vertical="center" wrapText="1"/>
    </xf>
    <xf numFmtId="14" fontId="4" fillId="0" borderId="12" xfId="0" applyNumberFormat="1" applyFont="1" applyBorder="1" applyAlignment="1">
      <alignment wrapText="1"/>
    </xf>
    <xf numFmtId="0" fontId="7" fillId="0" borderId="11" xfId="0" applyFont="1" applyBorder="1" applyAlignment="1">
      <alignment horizontal="center" vertical="center"/>
    </xf>
    <xf numFmtId="0" fontId="7" fillId="0" borderId="14" xfId="0" applyFont="1" applyBorder="1" applyAlignment="1">
      <alignment horizontal="center" vertical="center"/>
    </xf>
    <xf numFmtId="6" fontId="1" fillId="0" borderId="1" xfId="0" applyNumberFormat="1" applyFont="1" applyBorder="1" applyAlignment="1">
      <alignment horizontal="center" vertical="center" wrapText="1"/>
    </xf>
    <xf numFmtId="0" fontId="1" fillId="0" borderId="12" xfId="0" quotePrefix="1" applyFont="1" applyBorder="1" applyAlignment="1">
      <alignment horizontal="center" vertical="center"/>
    </xf>
    <xf numFmtId="14" fontId="14" fillId="0" borderId="3" xfId="0" applyNumberFormat="1" applyFont="1" applyBorder="1" applyAlignment="1">
      <alignment horizontal="center" vertical="center"/>
    </xf>
    <xf numFmtId="0" fontId="4" fillId="0" borderId="3" xfId="0" applyFont="1" applyBorder="1" applyAlignment="1">
      <alignment horizontal="center" vertical="center"/>
    </xf>
    <xf numFmtId="14" fontId="1" fillId="0" borderId="1" xfId="2" applyNumberFormat="1" applyFont="1" applyBorder="1" applyAlignment="1">
      <alignment horizontal="center" vertical="center" wrapText="1"/>
    </xf>
    <xf numFmtId="14" fontId="16" fillId="0" borderId="0" xfId="0" applyNumberFormat="1" applyFont="1" applyAlignment="1">
      <alignment wrapText="1"/>
    </xf>
    <xf numFmtId="0" fontId="16" fillId="0" borderId="0" xfId="0" applyFont="1" applyAlignment="1">
      <alignment wrapText="1"/>
    </xf>
    <xf numFmtId="0" fontId="4" fillId="0" borderId="0" xfId="0" applyFont="1"/>
    <xf numFmtId="8" fontId="4" fillId="0" borderId="0" xfId="0" applyNumberFormat="1" applyFont="1"/>
    <xf numFmtId="9" fontId="4" fillId="0" borderId="0" xfId="0" applyNumberFormat="1" applyFont="1" applyAlignment="1">
      <alignment wrapText="1"/>
    </xf>
    <xf numFmtId="0" fontId="4" fillId="0" borderId="0" xfId="0" applyFont="1" applyAlignment="1">
      <alignment wrapText="1"/>
    </xf>
    <xf numFmtId="0" fontId="2" fillId="0" borderId="0" xfId="0" applyFont="1" applyAlignment="1">
      <alignment wrapText="1"/>
    </xf>
    <xf numFmtId="0" fontId="11" fillId="0" borderId="3" xfId="0" applyFont="1" applyBorder="1" applyAlignment="1">
      <alignment horizontal="center" vertical="center"/>
    </xf>
    <xf numFmtId="0" fontId="8" fillId="0" borderId="3" xfId="0" applyFont="1" applyBorder="1" applyAlignment="1">
      <alignment horizontal="center" vertical="center" wrapText="1"/>
    </xf>
    <xf numFmtId="165" fontId="1" fillId="0" borderId="3" xfId="0" applyNumberFormat="1" applyFont="1" applyBorder="1" applyAlignment="1">
      <alignment horizontal="center" vertical="center" wrapText="1"/>
    </xf>
    <xf numFmtId="0" fontId="4" fillId="0" borderId="5" xfId="0" applyFont="1" applyBorder="1" applyAlignment="1">
      <alignment vertical="center" wrapText="1"/>
    </xf>
    <xf numFmtId="0" fontId="6" fillId="0" borderId="5" xfId="0" applyFont="1" applyBorder="1" applyAlignment="1">
      <alignment horizontal="center" vertical="center"/>
    </xf>
    <xf numFmtId="0" fontId="4" fillId="0" borderId="3" xfId="0" applyFont="1" applyBorder="1" applyAlignment="1">
      <alignment wrapText="1"/>
    </xf>
    <xf numFmtId="14" fontId="4" fillId="0" borderId="3" xfId="0" applyNumberFormat="1" applyFont="1" applyBorder="1" applyAlignment="1">
      <alignment horizontal="center" vertical="center"/>
    </xf>
    <xf numFmtId="0" fontId="6" fillId="0" borderId="3" xfId="0" applyFont="1" applyBorder="1" applyAlignment="1">
      <alignment horizontal="center" vertical="center"/>
    </xf>
    <xf numFmtId="8" fontId="9" fillId="0" borderId="3" xfId="0" applyNumberFormat="1" applyFont="1" applyBorder="1" applyAlignment="1">
      <alignment horizontal="center" vertical="center"/>
    </xf>
    <xf numFmtId="0" fontId="1" fillId="0" borderId="5" xfId="0" applyFont="1" applyBorder="1" applyAlignment="1">
      <alignment vertical="center" wrapText="1"/>
    </xf>
    <xf numFmtId="0" fontId="0" fillId="0" borderId="5" xfId="0" applyBorder="1" applyAlignment="1">
      <alignment horizontal="left" vertical="center" wrapText="1"/>
    </xf>
    <xf numFmtId="6" fontId="1" fillId="0" borderId="3" xfId="0" applyNumberFormat="1" applyFont="1" applyBorder="1" applyAlignment="1">
      <alignment horizontal="center" vertical="center" wrapText="1"/>
    </xf>
    <xf numFmtId="0" fontId="7" fillId="0" borderId="18" xfId="0" applyFont="1" applyBorder="1" applyAlignment="1">
      <alignment horizontal="center" vertical="center"/>
    </xf>
    <xf numFmtId="165" fontId="1" fillId="0" borderId="4" xfId="0" applyNumberFormat="1" applyFont="1" applyBorder="1" applyAlignment="1">
      <alignment horizontal="center" vertical="center"/>
    </xf>
    <xf numFmtId="14" fontId="4" fillId="0" borderId="5" xfId="0" applyNumberFormat="1" applyFont="1" applyBorder="1" applyAlignment="1">
      <alignment horizontal="center" vertical="center" wrapText="1"/>
    </xf>
    <xf numFmtId="8" fontId="15" fillId="0" borderId="5" xfId="0" applyNumberFormat="1" applyFont="1" applyBorder="1" applyAlignment="1">
      <alignment horizontal="center" vertical="center" wrapText="1"/>
    </xf>
    <xf numFmtId="14" fontId="1" fillId="0" borderId="19" xfId="0" applyNumberFormat="1" applyFont="1" applyBorder="1" applyAlignment="1">
      <alignment horizontal="center" vertical="center" wrapText="1"/>
    </xf>
    <xf numFmtId="0" fontId="10" fillId="0" borderId="5" xfId="3" applyBorder="1" applyAlignment="1">
      <alignment horizontal="center" vertical="center" wrapText="1"/>
    </xf>
    <xf numFmtId="164" fontId="1" fillId="0" borderId="19" xfId="0" applyNumberFormat="1" applyFont="1" applyBorder="1" applyAlignment="1">
      <alignment horizontal="center" vertical="center"/>
    </xf>
    <xf numFmtId="0" fontId="1" fillId="4" borderId="0" xfId="0" applyFont="1" applyFill="1" applyAlignment="1">
      <alignment horizontal="center" vertical="center"/>
    </xf>
    <xf numFmtId="8" fontId="4" fillId="0" borderId="5" xfId="0" applyNumberFormat="1" applyFont="1" applyBorder="1" applyAlignment="1">
      <alignment horizontal="center" vertical="center" wrapText="1"/>
    </xf>
    <xf numFmtId="0" fontId="1" fillId="0" borderId="18" xfId="0" applyFont="1" applyBorder="1" applyAlignment="1">
      <alignment horizontal="center" vertical="center"/>
    </xf>
    <xf numFmtId="165" fontId="1" fillId="0" borderId="29" xfId="0" applyNumberFormat="1" applyFont="1" applyBorder="1" applyAlignment="1">
      <alignment horizontal="center" vertical="center"/>
    </xf>
    <xf numFmtId="165" fontId="1" fillId="0" borderId="30" xfId="0" applyNumberFormat="1" applyFont="1" applyBorder="1" applyAlignment="1">
      <alignment horizontal="center" vertical="center"/>
    </xf>
    <xf numFmtId="0" fontId="1" fillId="0" borderId="14" xfId="2" quotePrefix="1" applyFont="1" applyBorder="1" applyAlignment="1">
      <alignment horizontal="center" vertical="center" wrapText="1"/>
    </xf>
    <xf numFmtId="0" fontId="4" fillId="0" borderId="1" xfId="0" applyFont="1" applyBorder="1" applyAlignment="1">
      <alignment horizontal="center" vertical="center"/>
    </xf>
    <xf numFmtId="0" fontId="9" fillId="0" borderId="14" xfId="0" applyFont="1" applyBorder="1" applyAlignment="1">
      <alignment horizontal="center" vertical="center"/>
    </xf>
    <xf numFmtId="6" fontId="1" fillId="0" borderId="14" xfId="0" applyNumberFormat="1" applyFont="1" applyBorder="1" applyAlignment="1">
      <alignment horizontal="center" vertical="center" wrapText="1"/>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7" fillId="0" borderId="0" xfId="0" applyFont="1" applyAlignment="1">
      <alignment horizontal="center"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1" fillId="0" borderId="6" xfId="0" quotePrefix="1" applyFont="1" applyBorder="1" applyAlignment="1">
      <alignment horizontal="center" vertical="center"/>
    </xf>
    <xf numFmtId="8" fontId="4" fillId="0" borderId="6" xfId="0" applyNumberFormat="1" applyFont="1" applyBorder="1" applyAlignment="1">
      <alignment horizontal="center" vertical="center"/>
    </xf>
    <xf numFmtId="0" fontId="1" fillId="0" borderId="16"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0" xfId="2" quotePrefix="1" applyFont="1" applyBorder="1" applyAlignment="1">
      <alignment horizontal="center" vertical="center" wrapText="1"/>
    </xf>
    <xf numFmtId="0" fontId="9"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0" xfId="2" applyFont="1" applyAlignment="1">
      <alignment horizontal="center" vertical="center" wrapText="1"/>
    </xf>
    <xf numFmtId="0" fontId="1" fillId="0" borderId="17" xfId="2" applyFont="1" applyBorder="1" applyAlignment="1">
      <alignment horizontal="center" vertical="center" wrapText="1"/>
    </xf>
    <xf numFmtId="165" fontId="1" fillId="0" borderId="18"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14" fontId="1" fillId="0" borderId="12" xfId="2" applyNumberFormat="1" applyFont="1" applyBorder="1" applyAlignment="1">
      <alignment horizontal="center" vertical="center" wrapText="1"/>
    </xf>
    <xf numFmtId="0" fontId="1" fillId="0" borderId="25" xfId="2" applyFont="1" applyBorder="1" applyAlignment="1">
      <alignment horizontal="center" vertical="center" wrapText="1"/>
    </xf>
    <xf numFmtId="165" fontId="1" fillId="0" borderId="12" xfId="2" applyNumberFormat="1" applyFont="1" applyBorder="1" applyAlignment="1">
      <alignment horizontal="center" vertical="center" wrapText="1"/>
    </xf>
    <xf numFmtId="14" fontId="8" fillId="0" borderId="12" xfId="0" applyNumberFormat="1" applyFont="1" applyBorder="1" applyAlignment="1">
      <alignment horizontal="center" vertical="center" wrapText="1"/>
    </xf>
    <xf numFmtId="0" fontId="1" fillId="0" borderId="0" xfId="2" quotePrefix="1" applyFont="1" applyAlignment="1">
      <alignment horizontal="center" vertical="center" wrapText="1"/>
    </xf>
    <xf numFmtId="14" fontId="1" fillId="0" borderId="18"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8" fontId="4" fillId="0" borderId="15" xfId="0" applyNumberFormat="1" applyFont="1" applyBorder="1" applyAlignment="1">
      <alignment horizontal="center" vertical="center"/>
    </xf>
    <xf numFmtId="14" fontId="1" fillId="0" borderId="16" xfId="2"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4" fontId="1" fillId="0" borderId="20" xfId="0" applyNumberFormat="1" applyFont="1" applyBorder="1" applyAlignment="1">
      <alignment horizontal="center" vertical="center"/>
    </xf>
    <xf numFmtId="0" fontId="8" fillId="0" borderId="20" xfId="0" applyFont="1" applyBorder="1" applyAlignment="1">
      <alignment horizontal="center" vertical="center" wrapText="1"/>
    </xf>
    <xf numFmtId="0" fontId="18" fillId="0" borderId="8" xfId="0" applyFont="1" applyBorder="1" applyAlignment="1">
      <alignment horizontal="center" vertical="center" wrapText="1"/>
    </xf>
    <xf numFmtId="165" fontId="1" fillId="0" borderId="6" xfId="1" applyNumberFormat="1" applyFont="1" applyBorder="1" applyAlignment="1">
      <alignment horizontal="center" vertical="center"/>
    </xf>
    <xf numFmtId="0" fontId="9" fillId="0" borderId="13" xfId="0" applyFont="1" applyBorder="1" applyAlignment="1">
      <alignment horizontal="center" vertical="center"/>
    </xf>
    <xf numFmtId="8" fontId="9" fillId="0" borderId="5" xfId="0" applyNumberFormat="1" applyFont="1" applyBorder="1" applyAlignment="1">
      <alignment horizontal="center" vertical="center"/>
    </xf>
    <xf numFmtId="166" fontId="1" fillId="0" borderId="5"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14" xfId="0" applyFont="1" applyBorder="1" applyAlignment="1">
      <alignment wrapText="1"/>
    </xf>
    <xf numFmtId="0" fontId="15" fillId="0" borderId="16" xfId="0" applyFont="1" applyBorder="1" applyAlignment="1">
      <alignment horizontal="center" vertical="center"/>
    </xf>
    <xf numFmtId="8" fontId="4" fillId="0" borderId="14" xfId="0" applyNumberFormat="1" applyFont="1" applyBorder="1" applyAlignment="1">
      <alignment horizontal="center" vertical="center" wrapText="1"/>
    </xf>
    <xf numFmtId="0" fontId="1" fillId="3" borderId="14" xfId="0" applyFont="1" applyFill="1" applyBorder="1" applyAlignment="1">
      <alignment horizontal="center" vertical="center"/>
    </xf>
    <xf numFmtId="0" fontId="4" fillId="0" borderId="19" xfId="0" applyFont="1" applyBorder="1" applyAlignment="1">
      <alignment horizontal="center" vertical="center" wrapText="1"/>
    </xf>
    <xf numFmtId="14" fontId="17"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9" fillId="0" borderId="20" xfId="0" applyFont="1" applyBorder="1" applyAlignment="1">
      <alignment horizontal="center" vertical="center"/>
    </xf>
    <xf numFmtId="0" fontId="9" fillId="0" borderId="8" xfId="0" applyFont="1" applyBorder="1" applyAlignment="1">
      <alignment horizontal="center" vertical="center"/>
    </xf>
    <xf numFmtId="164" fontId="1" fillId="0" borderId="12" xfId="0" applyNumberFormat="1" applyFont="1" applyBorder="1" applyAlignment="1">
      <alignment horizontal="center" vertical="center" wrapText="1"/>
    </xf>
    <xf numFmtId="0" fontId="0" fillId="0" borderId="5" xfId="0" applyBorder="1" applyAlignment="1">
      <alignment horizontal="center" vertical="center" wrapText="1"/>
    </xf>
    <xf numFmtId="0" fontId="10" fillId="0" borderId="5" xfId="3" applyBorder="1" applyAlignment="1">
      <alignment horizontal="center" vertical="center"/>
    </xf>
    <xf numFmtId="0" fontId="1" fillId="4" borderId="5" xfId="0" applyFont="1" applyFill="1" applyBorder="1" applyAlignment="1">
      <alignment horizontal="center" vertical="center"/>
    </xf>
    <xf numFmtId="0" fontId="9" fillId="0" borderId="5" xfId="0" applyFont="1" applyBorder="1" applyAlignment="1">
      <alignment horizontal="left" vertical="center" wrapText="1"/>
    </xf>
    <xf numFmtId="0" fontId="1" fillId="0" borderId="3" xfId="0" applyFont="1" applyBorder="1" applyAlignment="1">
      <alignment horizontal="left"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4" fillId="0" borderId="14" xfId="0" applyFont="1" applyBorder="1" applyAlignment="1">
      <alignment horizontal="center" vertical="center"/>
    </xf>
    <xf numFmtId="0" fontId="0" fillId="0" borderId="12" xfId="0" applyBorder="1" applyAlignment="1">
      <alignment horizontal="center" vertical="center" wrapText="1"/>
    </xf>
    <xf numFmtId="164" fontId="1" fillId="0" borderId="2"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1" fillId="0" borderId="28" xfId="0" applyFont="1" applyBorder="1" applyAlignment="1">
      <alignment horizontal="center" vertical="center" wrapText="1"/>
    </xf>
    <xf numFmtId="14" fontId="1" fillId="0" borderId="21" xfId="0" applyNumberFormat="1" applyFont="1" applyBorder="1" applyAlignment="1">
      <alignment horizontal="center" vertical="center" wrapText="1"/>
    </xf>
    <xf numFmtId="14" fontId="1" fillId="0" borderId="28" xfId="0" applyNumberFormat="1" applyFont="1" applyBorder="1" applyAlignment="1">
      <alignment horizontal="center" vertical="center" wrapText="1"/>
    </xf>
    <xf numFmtId="8" fontId="1" fillId="0" borderId="21" xfId="0" applyNumberFormat="1" applyFont="1" applyBorder="1" applyAlignment="1">
      <alignment horizontal="center" vertical="center" wrapText="1"/>
    </xf>
    <xf numFmtId="8" fontId="1" fillId="0" borderId="3" xfId="0" applyNumberFormat="1" applyFont="1" applyBorder="1" applyAlignment="1">
      <alignment horizontal="center" vertical="center" wrapText="1"/>
    </xf>
    <xf numFmtId="49" fontId="1" fillId="0" borderId="12" xfId="0" applyNumberFormat="1" applyFont="1" applyBorder="1" applyAlignment="1">
      <alignment horizontal="center" vertical="center"/>
    </xf>
    <xf numFmtId="0" fontId="1" fillId="0" borderId="3" xfId="0" applyFont="1" applyBorder="1" applyAlignment="1">
      <alignment horizontal="center"/>
    </xf>
    <xf numFmtId="0" fontId="1" fillId="0" borderId="3" xfId="0" applyFont="1" applyBorder="1" applyAlignment="1">
      <alignment horizontal="center" wrapText="1"/>
    </xf>
    <xf numFmtId="164" fontId="3" fillId="0" borderId="5" xfId="0" applyNumberFormat="1" applyFont="1" applyBorder="1" applyAlignment="1">
      <alignment horizontal="center" vertical="center"/>
    </xf>
    <xf numFmtId="0" fontId="20" fillId="0" borderId="5" xfId="0" applyFont="1" applyBorder="1" applyAlignment="1">
      <alignment horizontal="center" vertical="center"/>
    </xf>
    <xf numFmtId="0" fontId="19" fillId="0" borderId="3" xfId="0" applyFont="1" applyBorder="1" applyAlignment="1">
      <alignment horizontal="center" vertical="center"/>
    </xf>
    <xf numFmtId="14"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6" fillId="0" borderId="14" xfId="0" applyFont="1" applyBorder="1" applyAlignment="1">
      <alignment horizontal="center" vertical="center"/>
    </xf>
    <xf numFmtId="6" fontId="1" fillId="0" borderId="1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14" fillId="0" borderId="3" xfId="0" applyFont="1" applyBorder="1" applyAlignment="1">
      <alignment horizontal="center" vertical="center"/>
    </xf>
    <xf numFmtId="0" fontId="9" fillId="0" borderId="1" xfId="0" applyFont="1" applyBorder="1" applyAlignment="1">
      <alignment horizontal="center" vertical="center" wrapText="1"/>
    </xf>
    <xf numFmtId="14" fontId="14" fillId="0" borderId="1" xfId="0" applyNumberFormat="1" applyFont="1" applyBorder="1" applyAlignment="1">
      <alignment horizontal="center" vertical="center"/>
    </xf>
    <xf numFmtId="0" fontId="4" fillId="0" borderId="18" xfId="0" applyFont="1" applyBorder="1" applyAlignment="1">
      <alignment horizontal="center" vertical="center"/>
    </xf>
    <xf numFmtId="164" fontId="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14" fillId="0" borderId="1" xfId="0" applyFont="1" applyBorder="1" applyAlignment="1">
      <alignment horizontal="center" vertical="center"/>
    </xf>
    <xf numFmtId="14" fontId="14" fillId="0" borderId="14" xfId="0" applyNumberFormat="1" applyFont="1" applyBorder="1" applyAlignment="1">
      <alignment horizontal="center" vertical="center"/>
    </xf>
  </cellXfs>
  <cellStyles count="4">
    <cellStyle name="Currency" xfId="1" builtinId="4"/>
    <cellStyle name="Hyperlink" xfId="3" builtinId="8"/>
    <cellStyle name="Normal" xfId="0" builtinId="0"/>
    <cellStyle name="Normal 2" xfId="2" xr:uid="{EB2A2B87-26E4-409C-9CE8-A327B6843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tyorksca.sharepoint.com/sites/CommercialTeam/Shared%20Documents/Contracts%20Register/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Live Contracts"/>
      <sheetName val="AEB"/>
      <sheetName val="Transport Contracts - School"/>
      <sheetName val="Transport Contracts - Tendered"/>
      <sheetName val="Sub-Contracted Work"/>
      <sheetName val="Expired Contracts"/>
      <sheetName val="Dropdown Boxes"/>
    </sheetNames>
    <sheetDataSet>
      <sheetData sheetId="0" refreshError="1"/>
      <sheetData sheetId="1" refreshError="1"/>
      <sheetData sheetId="2" refreshError="1"/>
      <sheetData sheetId="3" refreshError="1"/>
      <sheetData sheetId="4" refreshError="1"/>
      <sheetData sheetId="5" refreshError="1"/>
      <sheetData sheetId="6">
        <row r="705">
          <cell r="D705">
            <v>43344</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r/sites/LegalandGovernanceServicesTeam/Shared%20Documents/General/Deeds/Electronic%20Deed%20Index%20w.e.f.%20%2020.2.2018%20DO%20NOT%20DESTROY/DP%20508%20%20The%20National%20Literacy%20Trust?csf=1&amp;web=1&amp;e=64x13M" TargetMode="External"/><Relationship Id="rId7" Type="http://schemas.openxmlformats.org/officeDocument/2006/relationships/hyperlink" Target="../../../:f:/r/sites/LegalandGovernanceServicesTeam/Shared%20Documents/General/Deeds/Electronic%20Deed%20Index%20w.e.f.%20%2020.2.2018%20DO%20NOT%20DESTROY/DP%20533%20ECG%20Building%20Maintenance%20Limited%20TAs%20ECG%20Facilities%20Services?csf=1&amp;web=1&amp;e=NX5mZ1" TargetMode="External"/><Relationship Id="rId2" Type="http://schemas.openxmlformats.org/officeDocument/2006/relationships/hyperlink" Target="../../../:b:/s/LegalandGovernanceServicesTeam/EZalA0hTB-dItP7C2TQvY2EBnAqwkIaGLMBHQg9asjZB5Q?email=Jenny.Sharp%40westyorks-ca.gov.uk&amp;e=BTjbDI" TargetMode="External"/><Relationship Id="rId1" Type="http://schemas.openxmlformats.org/officeDocument/2006/relationships/hyperlink" Target="../../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f:/r/sites/LegalandGovernanceServicesTeam/Shared%20Documents/General/Deeds/Electronic%20Deed%20Index%20w.e.f.%20%2020.2.2018%20DO%20NOT%20DESTROY/DP1084%20CA1421-Adult%20Skills%20Training%20Framework%20Programme?csf=1&amp;web=1&amp;e=p0BMsf" TargetMode="External"/><Relationship Id="rId5" Type="http://schemas.openxmlformats.org/officeDocument/2006/relationships/hyperlink" Target="../../../:f:/r/sites/LegalandGovernanceServicesTeam/Shared%20Documents/General/Deeds/Electronic%20Deed%20Index%20w.e.f.%20%2020.2.2018%20DO%20NOT%20DESTROY/DP%20811%20%20CA49132%20%20Basemap%20Ltd?csf=1&amp;web=1&amp;e=1oL3cH" TargetMode="External"/><Relationship Id="rId4" Type="http://schemas.openxmlformats.org/officeDocument/2006/relationships/hyperlink" Target="../../../:f:/r/sites/LegalandGovernanceServicesTeam/Shared%20Documents/General/Deeds/Electronic%20Deed%20Index%20w.e.f.%20%2020.2.2018%20DO%20NOT%20DESTROY/DP1082%20%20CA57104%20Call%20Off%20Framework%20Agreement?csf=1&amp;web=1&amp;e=2KHpE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97D4-F0C4-43E4-B01D-5CD8198E6A05}">
  <dimension ref="A1:GA167"/>
  <sheetViews>
    <sheetView tabSelected="1" topLeftCell="A163" zoomScale="50" zoomScaleNormal="50" workbookViewId="0">
      <selection activeCell="B181" sqref="B181"/>
    </sheetView>
  </sheetViews>
  <sheetFormatPr defaultColWidth="8" defaultRowHeight="15.5"/>
  <cols>
    <col min="1" max="1" width="22.4609375" style="7" customWidth="1"/>
    <col min="2" max="2" width="51" style="7" bestFit="1" customWidth="1"/>
    <col min="3" max="3" width="47.765625" style="7" customWidth="1"/>
    <col min="4" max="4" width="20.53515625" style="227" customWidth="1"/>
    <col min="5" max="5" width="17.3828125" style="227" customWidth="1"/>
    <col min="6" max="6" width="19" style="7" customWidth="1"/>
    <col min="7" max="7" width="19.07421875" style="7" customWidth="1"/>
    <col min="8" max="8" width="25" style="7" customWidth="1"/>
    <col min="9" max="9" width="22.4609375" style="7" customWidth="1"/>
    <col min="10" max="10" width="54.53515625" style="7" customWidth="1"/>
    <col min="11" max="11" width="23.3046875" style="7" customWidth="1"/>
    <col min="12" max="12" width="35.921875" style="7" customWidth="1"/>
    <col min="13" max="13" width="26.61328125" style="7" bestFit="1" customWidth="1"/>
    <col min="14" max="14" width="27.53515625" style="7" bestFit="1" customWidth="1"/>
    <col min="15" max="15" width="33.3828125" style="7" customWidth="1"/>
    <col min="16" max="16" width="31.921875" style="7" bestFit="1" customWidth="1"/>
    <col min="17" max="17" width="22.3828125" style="228" bestFit="1" customWidth="1"/>
    <col min="18" max="18" width="30.4609375" style="228" bestFit="1" customWidth="1"/>
    <col min="19" max="19" width="30" style="228" bestFit="1" customWidth="1"/>
    <col min="20" max="20" width="25" style="7" bestFit="1" customWidth="1"/>
    <col min="21" max="21" width="32.15234375" style="7" customWidth="1"/>
    <col min="22" max="22" width="19.84375" style="7" customWidth="1"/>
    <col min="23" max="23" width="23.23046875" style="229" customWidth="1"/>
    <col min="24" max="24" width="26.69140625" style="7" customWidth="1"/>
    <col min="25" max="25" width="25" style="7" customWidth="1"/>
    <col min="26" max="26" width="12.3046875" style="7" customWidth="1"/>
    <col min="27" max="28" width="16.4609375" style="7" customWidth="1"/>
    <col min="29" max="29" width="15.69140625" style="7" bestFit="1" customWidth="1"/>
    <col min="30" max="30" width="12.69140625" style="7" bestFit="1" customWidth="1"/>
    <col min="31" max="32" width="8" style="7"/>
    <col min="33" max="34" width="12.69140625" style="7" bestFit="1" customWidth="1"/>
    <col min="35" max="35" width="11.84375" style="7" bestFit="1" customWidth="1"/>
    <col min="36" max="36" width="12.23046875" style="7" bestFit="1" customWidth="1"/>
    <col min="37" max="37" width="13.15234375" style="7" bestFit="1" customWidth="1"/>
    <col min="38" max="38" width="8" style="7"/>
    <col min="39" max="40" width="10.61328125" style="7" bestFit="1" customWidth="1"/>
    <col min="41" max="16384" width="8" style="7"/>
  </cols>
  <sheetData>
    <row r="1" spans="1:183" ht="62">
      <c r="A1" s="1" t="s">
        <v>0</v>
      </c>
      <c r="B1" s="1" t="s">
        <v>1</v>
      </c>
      <c r="C1" s="1" t="s">
        <v>2</v>
      </c>
      <c r="D1" s="2" t="s">
        <v>3</v>
      </c>
      <c r="E1" s="2" t="s">
        <v>4</v>
      </c>
      <c r="F1" s="1" t="s">
        <v>5</v>
      </c>
      <c r="G1" s="3" t="s">
        <v>6</v>
      </c>
      <c r="H1" s="3" t="s">
        <v>7</v>
      </c>
      <c r="I1" s="4" t="s">
        <v>8</v>
      </c>
      <c r="J1" s="5" t="s">
        <v>9</v>
      </c>
      <c r="K1" s="1" t="s">
        <v>10</v>
      </c>
      <c r="L1" s="1" t="s">
        <v>11</v>
      </c>
      <c r="M1" s="1" t="s">
        <v>12</v>
      </c>
      <c r="N1" s="1" t="s">
        <v>13</v>
      </c>
      <c r="O1" s="1" t="s">
        <v>14</v>
      </c>
      <c r="P1" s="1" t="s">
        <v>15</v>
      </c>
      <c r="Q1" s="6" t="s">
        <v>16</v>
      </c>
      <c r="R1" s="6" t="s">
        <v>17</v>
      </c>
      <c r="S1" s="6" t="s">
        <v>18</v>
      </c>
      <c r="T1" s="1" t="s">
        <v>19</v>
      </c>
      <c r="U1" s="1" t="s">
        <v>20</v>
      </c>
      <c r="V1" s="4" t="s">
        <v>21</v>
      </c>
      <c r="W1" s="4" t="s">
        <v>22</v>
      </c>
      <c r="X1" s="4" t="s">
        <v>23</v>
      </c>
      <c r="Y1" s="4" t="s">
        <v>24</v>
      </c>
      <c r="Z1" s="4" t="s">
        <v>25</v>
      </c>
      <c r="AA1" s="4" t="s">
        <v>26</v>
      </c>
      <c r="AB1" s="4" t="s">
        <v>27</v>
      </c>
      <c r="AC1" s="4" t="s">
        <v>28</v>
      </c>
    </row>
    <row r="2" spans="1:183" ht="46.5">
      <c r="A2" s="8" t="s">
        <v>358</v>
      </c>
      <c r="B2" s="8" t="s">
        <v>359</v>
      </c>
      <c r="C2" s="8" t="s">
        <v>360</v>
      </c>
      <c r="D2" s="9">
        <v>42338</v>
      </c>
      <c r="E2" s="27">
        <v>45139</v>
      </c>
      <c r="F2" s="8" t="s">
        <v>44</v>
      </c>
      <c r="G2" s="27">
        <v>45139</v>
      </c>
      <c r="H2" s="8" t="s">
        <v>49</v>
      </c>
      <c r="I2" s="10">
        <v>44593</v>
      </c>
      <c r="J2" s="8" t="s">
        <v>361</v>
      </c>
      <c r="K2" s="11" t="s">
        <v>35</v>
      </c>
      <c r="L2" s="12" t="s">
        <v>362</v>
      </c>
      <c r="M2" s="8" t="s">
        <v>51</v>
      </c>
      <c r="N2" s="8" t="s">
        <v>148</v>
      </c>
      <c r="O2" s="8" t="s">
        <v>204</v>
      </c>
      <c r="P2" s="8" t="s">
        <v>40</v>
      </c>
      <c r="Q2" s="13">
        <v>54000</v>
      </c>
      <c r="R2" s="13">
        <v>540000</v>
      </c>
      <c r="S2" s="28">
        <v>0</v>
      </c>
      <c r="T2" s="29" t="s">
        <v>42</v>
      </c>
      <c r="U2" s="8" t="s">
        <v>55</v>
      </c>
      <c r="V2" s="29" t="s">
        <v>49</v>
      </c>
      <c r="W2" s="11" t="s">
        <v>33</v>
      </c>
      <c r="X2" s="10">
        <f>DATE(YEAR(D2) + 3, MONTH(D2), DAY(D2))</f>
        <v>43434</v>
      </c>
      <c r="Y2" s="10">
        <f>DATE(YEAR(E2) + 3, MONTH(E2), DAY(E2))</f>
        <v>46235</v>
      </c>
      <c r="Z2" s="10"/>
      <c r="AA2" s="10" t="s">
        <v>44</v>
      </c>
      <c r="AB2" s="10" t="s">
        <v>33</v>
      </c>
      <c r="AC2" s="10" t="s">
        <v>69</v>
      </c>
    </row>
    <row r="3" spans="1:183" ht="93">
      <c r="A3" s="15" t="s">
        <v>398</v>
      </c>
      <c r="B3" s="15" t="s">
        <v>399</v>
      </c>
      <c r="C3" s="15" t="s">
        <v>400</v>
      </c>
      <c r="D3" s="16">
        <v>42338</v>
      </c>
      <c r="E3" s="230">
        <v>45169</v>
      </c>
      <c r="F3" s="15" t="s">
        <v>44</v>
      </c>
      <c r="G3" s="231">
        <v>45169</v>
      </c>
      <c r="H3" s="112" t="s">
        <v>49</v>
      </c>
      <c r="I3" s="19">
        <v>44773</v>
      </c>
      <c r="J3" s="20" t="s">
        <v>361</v>
      </c>
      <c r="K3" s="22" t="s">
        <v>35</v>
      </c>
      <c r="L3" s="232" t="s">
        <v>362</v>
      </c>
      <c r="M3" s="15" t="s">
        <v>64</v>
      </c>
      <c r="N3" s="15" t="s">
        <v>148</v>
      </c>
      <c r="O3" s="25" t="s">
        <v>204</v>
      </c>
      <c r="P3" s="15" t="s">
        <v>40</v>
      </c>
      <c r="Q3" s="233">
        <v>25500</v>
      </c>
      <c r="R3" s="233">
        <v>255000</v>
      </c>
      <c r="S3" s="23">
        <v>0</v>
      </c>
      <c r="T3" s="24" t="s">
        <v>42</v>
      </c>
      <c r="U3" s="15" t="s">
        <v>55</v>
      </c>
      <c r="V3" s="24" t="s">
        <v>49</v>
      </c>
      <c r="W3" s="21" t="s">
        <v>33</v>
      </c>
      <c r="X3" s="19">
        <f>DATE(YEAR(D3) + 3, MONTH(D3), DAY(D3))</f>
        <v>43434</v>
      </c>
      <c r="Y3" s="26">
        <f>DATE(YEAR(E3) + 3, MONTH(E3), DAY(E3))</f>
        <v>46265</v>
      </c>
      <c r="Z3" s="21" t="s">
        <v>44</v>
      </c>
      <c r="AA3" s="19" t="s">
        <v>44</v>
      </c>
      <c r="AB3" s="19" t="s">
        <v>33</v>
      </c>
      <c r="AC3" s="19" t="s">
        <v>274</v>
      </c>
    </row>
    <row r="4" spans="1:183" ht="77.5">
      <c r="A4" s="8" t="s">
        <v>174</v>
      </c>
      <c r="B4" s="8" t="s">
        <v>175</v>
      </c>
      <c r="C4" s="8" t="s">
        <v>176</v>
      </c>
      <c r="D4" s="9">
        <v>42769</v>
      </c>
      <c r="E4" s="9">
        <v>44713</v>
      </c>
      <c r="F4" s="8" t="s">
        <v>44</v>
      </c>
      <c r="G4" s="9">
        <v>44713</v>
      </c>
      <c r="H4" s="8" t="s">
        <v>49</v>
      </c>
      <c r="I4" s="10" t="s">
        <v>177</v>
      </c>
      <c r="J4" s="8" t="s">
        <v>178</v>
      </c>
      <c r="K4" s="8" t="s">
        <v>35</v>
      </c>
      <c r="L4" s="95" t="s">
        <v>179</v>
      </c>
      <c r="M4" s="8" t="s">
        <v>51</v>
      </c>
      <c r="N4" s="8" t="s">
        <v>180</v>
      </c>
      <c r="O4" s="8" t="s">
        <v>143</v>
      </c>
      <c r="P4" s="8" t="s">
        <v>67</v>
      </c>
      <c r="Q4" s="13">
        <v>4000000</v>
      </c>
      <c r="R4" s="13">
        <v>4000000</v>
      </c>
      <c r="S4" s="28">
        <v>0</v>
      </c>
      <c r="T4" s="8" t="s">
        <v>42</v>
      </c>
      <c r="U4" s="8" t="s">
        <v>55</v>
      </c>
      <c r="V4" s="29" t="s">
        <v>49</v>
      </c>
      <c r="W4" s="8" t="s">
        <v>181</v>
      </c>
      <c r="X4" s="10">
        <f>DATE(YEAR(D4) + 3, MONTH(D4), DAY(D4))</f>
        <v>43864</v>
      </c>
      <c r="Y4" s="10">
        <f>(DATE(YEAR(E4) +6, MONTH(E4), DAY(E4)))</f>
        <v>46905</v>
      </c>
      <c r="Z4" s="11" t="s">
        <v>33</v>
      </c>
      <c r="AA4" s="11" t="s">
        <v>44</v>
      </c>
      <c r="AB4" s="11" t="s">
        <v>33</v>
      </c>
      <c r="AC4" s="10" t="s">
        <v>136</v>
      </c>
    </row>
    <row r="5" spans="1:183" ht="46.5">
      <c r="A5" s="31" t="s">
        <v>959</v>
      </c>
      <c r="B5" s="31" t="s">
        <v>960</v>
      </c>
      <c r="C5" s="31" t="s">
        <v>961</v>
      </c>
      <c r="D5" s="59">
        <v>42832</v>
      </c>
      <c r="E5" s="59">
        <v>44828</v>
      </c>
      <c r="F5" s="31" t="s">
        <v>44</v>
      </c>
      <c r="G5" s="61"/>
      <c r="H5" s="61" t="s">
        <v>49</v>
      </c>
      <c r="I5" s="58"/>
      <c r="J5" s="63" t="s">
        <v>962</v>
      </c>
      <c r="K5" s="31" t="s">
        <v>35</v>
      </c>
      <c r="L5" s="31"/>
      <c r="M5" s="31" t="s">
        <v>51</v>
      </c>
      <c r="N5" s="31" t="s">
        <v>963</v>
      </c>
      <c r="O5" s="58" t="s">
        <v>210</v>
      </c>
      <c r="P5" s="31" t="s">
        <v>161</v>
      </c>
      <c r="Q5" s="31"/>
      <c r="R5" s="31"/>
      <c r="S5" s="31"/>
      <c r="T5" s="31" t="s">
        <v>44</v>
      </c>
      <c r="U5" s="31" t="s">
        <v>964</v>
      </c>
      <c r="V5" s="31" t="s">
        <v>965</v>
      </c>
      <c r="W5" s="102" t="s">
        <v>32</v>
      </c>
      <c r="X5" s="34"/>
      <c r="Y5" s="39">
        <f>DATE(YEAR('[1]Expired Contracts'!D705) + 3, MONTH('[1]Expired Contracts'!D705), DAY('[1]Expired Contracts'!D705))</f>
        <v>44440</v>
      </c>
      <c r="Z5" s="38">
        <f>(DATE(YEAR(E5) +6, MONTH(E5), DAY(E5)))</f>
        <v>47020</v>
      </c>
      <c r="AA5" s="34"/>
      <c r="AB5" s="34"/>
      <c r="AC5" s="38" t="s">
        <v>69</v>
      </c>
    </row>
    <row r="6" spans="1:183">
      <c r="A6" s="40" t="s">
        <v>597</v>
      </c>
      <c r="B6" s="40" t="s">
        <v>598</v>
      </c>
      <c r="C6" s="40" t="s">
        <v>599</v>
      </c>
      <c r="D6" s="41">
        <v>42979</v>
      </c>
      <c r="E6" s="41">
        <v>44075</v>
      </c>
      <c r="F6" s="40" t="s">
        <v>49</v>
      </c>
      <c r="G6" s="145">
        <v>44805</v>
      </c>
      <c r="H6" s="44" t="s">
        <v>442</v>
      </c>
      <c r="I6" s="10">
        <v>44606</v>
      </c>
      <c r="J6" s="45" t="s">
        <v>600</v>
      </c>
      <c r="K6" s="42" t="s">
        <v>44</v>
      </c>
      <c r="L6" s="46"/>
      <c r="M6" s="40" t="s">
        <v>37</v>
      </c>
      <c r="N6" s="40" t="s">
        <v>203</v>
      </c>
      <c r="O6" s="42" t="s">
        <v>397</v>
      </c>
      <c r="P6" s="42" t="s">
        <v>40</v>
      </c>
      <c r="Q6" s="127">
        <v>20000</v>
      </c>
      <c r="R6" s="127">
        <v>82886.880000000005</v>
      </c>
      <c r="S6" s="47">
        <v>0</v>
      </c>
      <c r="T6" s="42" t="s">
        <v>42</v>
      </c>
      <c r="U6" s="42" t="s">
        <v>43</v>
      </c>
      <c r="V6" s="42" t="s">
        <v>49</v>
      </c>
      <c r="W6" s="11" t="s">
        <v>601</v>
      </c>
      <c r="X6" s="10" t="s">
        <v>602</v>
      </c>
      <c r="Y6" s="49" t="s">
        <v>602</v>
      </c>
      <c r="Z6" s="11" t="s">
        <v>33</v>
      </c>
      <c r="AA6" s="11" t="s">
        <v>57</v>
      </c>
      <c r="AB6" s="11" t="s">
        <v>57</v>
      </c>
      <c r="AC6" s="11" t="s">
        <v>274</v>
      </c>
    </row>
    <row r="7" spans="1:183" ht="62">
      <c r="A7" s="40" t="s">
        <v>421</v>
      </c>
      <c r="B7" s="40" t="s">
        <v>422</v>
      </c>
      <c r="C7" s="40" t="s">
        <v>423</v>
      </c>
      <c r="D7" s="41">
        <v>43160</v>
      </c>
      <c r="E7" s="41">
        <v>45077</v>
      </c>
      <c r="F7" s="40" t="s">
        <v>57</v>
      </c>
      <c r="G7" s="43">
        <v>45077</v>
      </c>
      <c r="H7" s="75" t="s">
        <v>49</v>
      </c>
      <c r="I7" s="10">
        <v>44958</v>
      </c>
      <c r="J7" s="45" t="s">
        <v>424</v>
      </c>
      <c r="K7" s="42" t="s">
        <v>35</v>
      </c>
      <c r="L7" s="46" t="s">
        <v>425</v>
      </c>
      <c r="M7" s="40" t="s">
        <v>64</v>
      </c>
      <c r="N7" s="40" t="s">
        <v>180</v>
      </c>
      <c r="O7" s="56" t="s">
        <v>143</v>
      </c>
      <c r="P7" s="40" t="s">
        <v>67</v>
      </c>
      <c r="Q7" s="127">
        <v>50000</v>
      </c>
      <c r="R7" s="127">
        <v>241577.60000000001</v>
      </c>
      <c r="S7" s="55">
        <v>0</v>
      </c>
      <c r="T7" s="40" t="s">
        <v>42</v>
      </c>
      <c r="U7" s="40" t="s">
        <v>55</v>
      </c>
      <c r="V7" s="40" t="s">
        <v>49</v>
      </c>
      <c r="W7" s="29" t="s">
        <v>49</v>
      </c>
      <c r="X7" s="10">
        <f>DATE(YEAR(D7) + 3, MONTH(D7), DAY(D7))</f>
        <v>44256</v>
      </c>
      <c r="Y7" s="49">
        <f>DATE(YEAR(E7) + 6, MONTH(E7), DAY(E7))</f>
        <v>47269</v>
      </c>
      <c r="Z7" s="11" t="s">
        <v>33</v>
      </c>
      <c r="AA7" s="11" t="s">
        <v>44</v>
      </c>
      <c r="AB7" s="11" t="s">
        <v>33</v>
      </c>
      <c r="AC7" s="10" t="s">
        <v>136</v>
      </c>
      <c r="AE7" s="50"/>
      <c r="AF7" s="50"/>
      <c r="AG7" s="50"/>
      <c r="AH7" s="50"/>
      <c r="AI7" s="50"/>
      <c r="AJ7" s="50"/>
      <c r="AK7" s="50"/>
      <c r="AL7" s="50"/>
      <c r="AM7" s="50"/>
      <c r="AN7" s="50"/>
      <c r="AO7" s="50"/>
      <c r="AP7" s="51"/>
      <c r="AQ7" s="51"/>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row>
    <row r="8" spans="1:183" ht="93">
      <c r="A8" s="56" t="s">
        <v>510</v>
      </c>
      <c r="B8" s="56" t="s">
        <v>511</v>
      </c>
      <c r="C8" s="56" t="s">
        <v>512</v>
      </c>
      <c r="D8" s="132">
        <v>43191</v>
      </c>
      <c r="E8" s="146">
        <v>44574</v>
      </c>
      <c r="F8" s="56" t="s">
        <v>57</v>
      </c>
      <c r="G8" s="132">
        <v>44574</v>
      </c>
      <c r="H8" s="170" t="s">
        <v>32</v>
      </c>
      <c r="I8" s="10">
        <v>44501</v>
      </c>
      <c r="J8" s="234" t="s">
        <v>513</v>
      </c>
      <c r="K8" s="56" t="s">
        <v>44</v>
      </c>
      <c r="L8" s="223" t="s">
        <v>514</v>
      </c>
      <c r="M8" s="40" t="s">
        <v>64</v>
      </c>
      <c r="N8" s="56" t="s">
        <v>203</v>
      </c>
      <c r="O8" s="58" t="s">
        <v>204</v>
      </c>
      <c r="P8" s="56" t="s">
        <v>40</v>
      </c>
      <c r="Q8" s="13">
        <v>37500</v>
      </c>
      <c r="R8" s="13">
        <v>144144</v>
      </c>
      <c r="S8" s="55">
        <v>0</v>
      </c>
      <c r="T8" s="56" t="s">
        <v>79</v>
      </c>
      <c r="U8" s="40" t="s">
        <v>55</v>
      </c>
      <c r="V8" s="56" t="s">
        <v>32</v>
      </c>
      <c r="W8" s="11" t="s">
        <v>33</v>
      </c>
      <c r="X8" s="10">
        <f>DATE(YEAR(D8) + 3, MONTH(D8), DAY(D8))</f>
        <v>44287</v>
      </c>
      <c r="Y8" s="49">
        <f>DATE(YEAR(E8) + 3, MONTH(E8), DAY(E8))</f>
        <v>45670</v>
      </c>
      <c r="Z8" s="11" t="s">
        <v>33</v>
      </c>
      <c r="AA8" s="11" t="s">
        <v>44</v>
      </c>
      <c r="AB8" s="11" t="s">
        <v>33</v>
      </c>
      <c r="AC8" s="10" t="s">
        <v>274</v>
      </c>
    </row>
    <row r="9" spans="1:183" ht="84" customHeight="1">
      <c r="A9" s="42" t="s">
        <v>900</v>
      </c>
      <c r="B9" s="40" t="s">
        <v>901</v>
      </c>
      <c r="C9" s="40" t="s">
        <v>902</v>
      </c>
      <c r="D9" s="82">
        <v>43191</v>
      </c>
      <c r="E9" s="72">
        <v>44286</v>
      </c>
      <c r="F9" s="42" t="s">
        <v>57</v>
      </c>
      <c r="G9" s="49">
        <v>45016</v>
      </c>
      <c r="H9" s="44" t="s">
        <v>32</v>
      </c>
      <c r="I9" s="11" t="s">
        <v>33</v>
      </c>
      <c r="J9" s="83" t="s">
        <v>903</v>
      </c>
      <c r="K9" s="42" t="s">
        <v>44</v>
      </c>
      <c r="L9" s="46" t="s">
        <v>904</v>
      </c>
      <c r="M9" s="40" t="s">
        <v>37</v>
      </c>
      <c r="N9" s="42" t="s">
        <v>234</v>
      </c>
      <c r="O9" s="42" t="s">
        <v>143</v>
      </c>
      <c r="P9" s="42" t="s">
        <v>67</v>
      </c>
      <c r="Q9" s="13">
        <v>2000</v>
      </c>
      <c r="R9" s="13">
        <v>10000</v>
      </c>
      <c r="S9" s="47">
        <v>0</v>
      </c>
      <c r="T9" s="42" t="s">
        <v>88</v>
      </c>
      <c r="U9" s="40" t="s">
        <v>55</v>
      </c>
      <c r="V9" s="42" t="s">
        <v>32</v>
      </c>
      <c r="W9" s="11" t="s">
        <v>33</v>
      </c>
      <c r="X9" s="10">
        <f>DATE(YEAR(D9) + 3, MONTH(D9), DAY(D9))</f>
        <v>44287</v>
      </c>
      <c r="Y9" s="49">
        <f>DATE(YEAR(E9) + 3, MONTH(E9), DAY(E9))</f>
        <v>45382</v>
      </c>
      <c r="Z9" s="11" t="s">
        <v>33</v>
      </c>
      <c r="AA9" s="11" t="s">
        <v>44</v>
      </c>
      <c r="AB9" s="11" t="s">
        <v>33</v>
      </c>
      <c r="AC9" s="11" t="s">
        <v>45</v>
      </c>
    </row>
    <row r="10" spans="1:183" ht="31">
      <c r="A10" s="42" t="s">
        <v>268</v>
      </c>
      <c r="B10" s="40" t="s">
        <v>269</v>
      </c>
      <c r="C10" s="42" t="s">
        <v>270</v>
      </c>
      <c r="D10" s="82">
        <v>43356</v>
      </c>
      <c r="E10" s="82">
        <v>45181</v>
      </c>
      <c r="F10" s="42" t="s">
        <v>44</v>
      </c>
      <c r="G10" s="82">
        <v>45181</v>
      </c>
      <c r="H10" s="44" t="s">
        <v>32</v>
      </c>
      <c r="I10" s="10">
        <f>D10+912</f>
        <v>44268</v>
      </c>
      <c r="J10" s="7" t="s">
        <v>271</v>
      </c>
      <c r="K10" s="42" t="s">
        <v>44</v>
      </c>
      <c r="L10" s="46" t="s">
        <v>272</v>
      </c>
      <c r="M10" s="40" t="s">
        <v>64</v>
      </c>
      <c r="N10" s="42" t="s">
        <v>273</v>
      </c>
      <c r="O10" s="74" t="s">
        <v>143</v>
      </c>
      <c r="P10" s="42" t="s">
        <v>67</v>
      </c>
      <c r="Q10" s="13">
        <v>40000</v>
      </c>
      <c r="R10" s="13">
        <v>1231731</v>
      </c>
      <c r="S10" s="55">
        <v>0</v>
      </c>
      <c r="T10" s="42" t="s">
        <v>42</v>
      </c>
      <c r="U10" s="40" t="s">
        <v>55</v>
      </c>
      <c r="V10" s="42" t="s">
        <v>32</v>
      </c>
      <c r="W10" s="11" t="s">
        <v>33</v>
      </c>
      <c r="X10" s="10">
        <f>DATE(YEAR(D10) + 3, MONTH(D10), DAY(D10))</f>
        <v>44452</v>
      </c>
      <c r="Y10" s="49">
        <f>DATE(YEAR(E10) + 3, MONTH(E10), DAY(E10))</f>
        <v>46277</v>
      </c>
      <c r="Z10" s="11" t="s">
        <v>33</v>
      </c>
      <c r="AA10" s="11" t="s">
        <v>44</v>
      </c>
      <c r="AB10" s="11" t="s">
        <v>33</v>
      </c>
      <c r="AC10" s="11" t="s">
        <v>274</v>
      </c>
    </row>
    <row r="11" spans="1:183" ht="46.5">
      <c r="A11" s="8" t="s">
        <v>685</v>
      </c>
      <c r="B11" s="8" t="s">
        <v>686</v>
      </c>
      <c r="C11" s="8" t="s">
        <v>687</v>
      </c>
      <c r="D11" s="27">
        <v>43530</v>
      </c>
      <c r="E11" s="9">
        <v>44260</v>
      </c>
      <c r="F11" s="8" t="s">
        <v>57</v>
      </c>
      <c r="G11" s="9">
        <v>44990</v>
      </c>
      <c r="H11" s="8" t="s">
        <v>49</v>
      </c>
      <c r="I11" s="11" t="s">
        <v>33</v>
      </c>
      <c r="J11" s="8" t="s">
        <v>688</v>
      </c>
      <c r="K11" s="8" t="s">
        <v>44</v>
      </c>
      <c r="L11" s="8" t="s">
        <v>689</v>
      </c>
      <c r="M11" s="8" t="s">
        <v>37</v>
      </c>
      <c r="N11" s="8" t="s">
        <v>690</v>
      </c>
      <c r="O11" s="124" t="s">
        <v>196</v>
      </c>
      <c r="P11" s="8" t="s">
        <v>40</v>
      </c>
      <c r="Q11" s="13">
        <v>22500</v>
      </c>
      <c r="R11" s="13">
        <v>45000</v>
      </c>
      <c r="S11" s="28">
        <v>0</v>
      </c>
      <c r="T11" s="29" t="s">
        <v>42</v>
      </c>
      <c r="U11" s="8" t="s">
        <v>55</v>
      </c>
      <c r="V11" s="29" t="s">
        <v>49</v>
      </c>
      <c r="W11" s="11" t="s">
        <v>33</v>
      </c>
      <c r="X11" s="10">
        <f>DATE(YEAR(D11) + 3, MONTH(D11), DAY(D11))</f>
        <v>44626</v>
      </c>
      <c r="Y11" s="10">
        <f>DATE(YEAR(E11) + 3, MONTH(E11), DAY(E11))</f>
        <v>45356</v>
      </c>
      <c r="Z11" s="11" t="s">
        <v>33</v>
      </c>
      <c r="AA11" s="10" t="s">
        <v>57</v>
      </c>
      <c r="AB11" s="10" t="s">
        <v>57</v>
      </c>
      <c r="AC11" s="10" t="s">
        <v>45</v>
      </c>
    </row>
    <row r="12" spans="1:183">
      <c r="A12" s="11" t="s">
        <v>828</v>
      </c>
      <c r="B12" s="8" t="s">
        <v>829</v>
      </c>
      <c r="C12" s="29" t="s">
        <v>829</v>
      </c>
      <c r="D12" s="27">
        <v>43556</v>
      </c>
      <c r="E12" s="27">
        <v>44651</v>
      </c>
      <c r="F12" s="11" t="s">
        <v>44</v>
      </c>
      <c r="G12" s="27">
        <v>44651</v>
      </c>
      <c r="H12" s="29" t="s">
        <v>49</v>
      </c>
      <c r="I12" s="11" t="s">
        <v>33</v>
      </c>
      <c r="J12" s="8" t="s">
        <v>830</v>
      </c>
      <c r="K12" s="29" t="s">
        <v>35</v>
      </c>
      <c r="L12" s="171" t="s">
        <v>831</v>
      </c>
      <c r="M12" s="8" t="s">
        <v>37</v>
      </c>
      <c r="N12" s="8" t="s">
        <v>832</v>
      </c>
      <c r="O12" s="8" t="s">
        <v>204</v>
      </c>
      <c r="P12" s="8" t="s">
        <v>67</v>
      </c>
      <c r="Q12" s="13">
        <v>5250</v>
      </c>
      <c r="R12" s="13">
        <v>21000</v>
      </c>
      <c r="S12" s="28">
        <v>0</v>
      </c>
      <c r="T12" s="29" t="s">
        <v>79</v>
      </c>
      <c r="U12" s="8" t="s">
        <v>55</v>
      </c>
      <c r="V12" s="29" t="s">
        <v>32</v>
      </c>
      <c r="W12" s="11" t="s">
        <v>33</v>
      </c>
      <c r="X12" s="10">
        <f>DATE(YEAR(D12) + 3, MONTH(D12), DAY(D12))</f>
        <v>44652</v>
      </c>
      <c r="Y12" s="10">
        <f>DATE(YEAR(E12) + 3, MONTH(E12), DAY(E12))</f>
        <v>45747</v>
      </c>
      <c r="Z12" s="11" t="s">
        <v>44</v>
      </c>
      <c r="AA12" s="11" t="s">
        <v>44</v>
      </c>
      <c r="AB12" s="11" t="s">
        <v>33</v>
      </c>
      <c r="AC12" s="29" t="s">
        <v>274</v>
      </c>
    </row>
    <row r="13" spans="1:183">
      <c r="A13" s="34" t="s">
        <v>930</v>
      </c>
      <c r="B13" s="31" t="s">
        <v>931</v>
      </c>
      <c r="C13" s="81" t="s">
        <v>932</v>
      </c>
      <c r="D13" s="39">
        <v>43556</v>
      </c>
      <c r="E13" s="39">
        <v>44651</v>
      </c>
      <c r="F13" s="103" t="s">
        <v>44</v>
      </c>
      <c r="G13" s="39">
        <v>44651</v>
      </c>
      <c r="H13" s="235" t="s">
        <v>49</v>
      </c>
      <c r="I13" s="34" t="s">
        <v>33</v>
      </c>
      <c r="J13" s="63" t="s">
        <v>933</v>
      </c>
      <c r="K13" s="81" t="s">
        <v>35</v>
      </c>
      <c r="L13" s="236" t="s">
        <v>934</v>
      </c>
      <c r="M13" s="31" t="s">
        <v>37</v>
      </c>
      <c r="N13" s="103" t="s">
        <v>648</v>
      </c>
      <c r="O13" s="58" t="s">
        <v>204</v>
      </c>
      <c r="P13" s="58" t="s">
        <v>40</v>
      </c>
      <c r="Q13" s="100">
        <v>4330.13</v>
      </c>
      <c r="R13" s="100">
        <v>8660.26</v>
      </c>
      <c r="S13" s="80">
        <v>0</v>
      </c>
      <c r="T13" s="102" t="s">
        <v>79</v>
      </c>
      <c r="U13" s="31" t="s">
        <v>55</v>
      </c>
      <c r="V13" s="81" t="s">
        <v>32</v>
      </c>
      <c r="W13" s="34" t="s">
        <v>33</v>
      </c>
      <c r="X13" s="38">
        <f>DATE(YEAR(D13) + 3, MONTH(D13), DAY(D13))</f>
        <v>44652</v>
      </c>
      <c r="Y13" s="39">
        <f>DATE(YEAR(E13) + 3, MONTH(E13), DAY(E13))</f>
        <v>45747</v>
      </c>
      <c r="Z13" s="34" t="s">
        <v>44</v>
      </c>
      <c r="AA13" s="34" t="s">
        <v>44</v>
      </c>
      <c r="AB13" s="34" t="s">
        <v>33</v>
      </c>
      <c r="AC13" s="102" t="s">
        <v>274</v>
      </c>
    </row>
    <row r="14" spans="1:183" ht="46.5">
      <c r="A14" s="74" t="s">
        <v>300</v>
      </c>
      <c r="B14" s="64" t="s">
        <v>301</v>
      </c>
      <c r="C14" s="64" t="s">
        <v>302</v>
      </c>
      <c r="D14" s="87">
        <v>43604</v>
      </c>
      <c r="E14" s="87">
        <v>44695</v>
      </c>
      <c r="F14" s="85" t="s">
        <v>44</v>
      </c>
      <c r="G14" s="88">
        <v>44695</v>
      </c>
      <c r="H14" s="89" t="s">
        <v>49</v>
      </c>
      <c r="I14" s="11">
        <v>44587</v>
      </c>
      <c r="J14" s="237" t="s">
        <v>303</v>
      </c>
      <c r="K14" s="85"/>
      <c r="L14" s="156"/>
      <c r="M14" s="64" t="s">
        <v>64</v>
      </c>
      <c r="N14" s="85" t="s">
        <v>304</v>
      </c>
      <c r="O14" s="85" t="s">
        <v>262</v>
      </c>
      <c r="P14" s="53" t="s">
        <v>67</v>
      </c>
      <c r="Q14" s="13">
        <v>259067</v>
      </c>
      <c r="R14" s="13">
        <v>777201</v>
      </c>
      <c r="S14" s="91">
        <v>0</v>
      </c>
      <c r="T14" s="74" t="s">
        <v>42</v>
      </c>
      <c r="U14" s="64" t="s">
        <v>55</v>
      </c>
      <c r="V14" s="85" t="s">
        <v>32</v>
      </c>
      <c r="W14" s="84" t="s">
        <v>33</v>
      </c>
      <c r="X14" s="69">
        <f>DATE(YEAR(D14) + 3, MONTH(D14), DAY(D14))</f>
        <v>44700</v>
      </c>
      <c r="Y14" s="70">
        <f>DATE(YEAR(E14) + 3, MONTH(E14), DAY(E14))</f>
        <v>45791</v>
      </c>
      <c r="Z14" s="74" t="s">
        <v>33</v>
      </c>
      <c r="AA14" s="74" t="s">
        <v>44</v>
      </c>
      <c r="AB14" s="74" t="s">
        <v>33</v>
      </c>
      <c r="AC14" s="74"/>
    </row>
    <row r="15" spans="1:183" ht="62">
      <c r="A15" s="64" t="s">
        <v>433</v>
      </c>
      <c r="B15" s="64" t="s">
        <v>434</v>
      </c>
      <c r="C15" s="64" t="s">
        <v>435</v>
      </c>
      <c r="D15" s="154">
        <v>43626</v>
      </c>
      <c r="E15" s="65">
        <v>45078</v>
      </c>
      <c r="F15" s="64" t="s">
        <v>44</v>
      </c>
      <c r="G15" s="65">
        <v>45078</v>
      </c>
      <c r="H15" s="71" t="s">
        <v>32</v>
      </c>
      <c r="I15" s="10">
        <f>D15+1095</f>
        <v>44721</v>
      </c>
      <c r="J15" s="90" t="s">
        <v>436</v>
      </c>
      <c r="K15" s="64" t="s">
        <v>44</v>
      </c>
      <c r="L15" s="92" t="s">
        <v>437</v>
      </c>
      <c r="M15" s="64" t="s">
        <v>64</v>
      </c>
      <c r="N15" s="15" t="s">
        <v>438</v>
      </c>
      <c r="O15" s="40" t="s">
        <v>154</v>
      </c>
      <c r="P15" s="64" t="s">
        <v>155</v>
      </c>
      <c r="Q15" s="13">
        <v>100000</v>
      </c>
      <c r="R15" s="13">
        <v>225000</v>
      </c>
      <c r="S15" s="86">
        <v>0</v>
      </c>
      <c r="T15" s="94" t="s">
        <v>42</v>
      </c>
      <c r="U15" s="64" t="s">
        <v>55</v>
      </c>
      <c r="V15" s="115" t="s">
        <v>32</v>
      </c>
      <c r="W15" s="74" t="s">
        <v>33</v>
      </c>
      <c r="X15" s="69">
        <f>DATE(YEAR(D17) + 3, MONTH(D17), DAY(D17))</f>
        <v>44743</v>
      </c>
      <c r="Y15" s="70">
        <f>DATE(YEAR(E15) + 3, MONTH(E15), DAY(E15))</f>
        <v>46174</v>
      </c>
      <c r="Z15" s="74" t="s">
        <v>33</v>
      </c>
      <c r="AA15" s="74" t="s">
        <v>44</v>
      </c>
      <c r="AB15" s="74" t="s">
        <v>33</v>
      </c>
      <c r="AC15" s="238" t="s">
        <v>45</v>
      </c>
    </row>
    <row r="16" spans="1:183" ht="46.5">
      <c r="A16" s="8" t="s">
        <v>439</v>
      </c>
      <c r="B16" s="8" t="s">
        <v>440</v>
      </c>
      <c r="C16" s="8" t="s">
        <v>441</v>
      </c>
      <c r="D16" s="27">
        <v>43647</v>
      </c>
      <c r="E16" s="9">
        <v>45439</v>
      </c>
      <c r="F16" s="8" t="s">
        <v>57</v>
      </c>
      <c r="G16" s="9">
        <v>45439</v>
      </c>
      <c r="H16" s="75" t="s">
        <v>442</v>
      </c>
      <c r="I16" s="10">
        <v>44958</v>
      </c>
      <c r="J16" s="76" t="s">
        <v>443</v>
      </c>
      <c r="K16" s="8" t="s">
        <v>44</v>
      </c>
      <c r="L16" s="95" t="s">
        <v>444</v>
      </c>
      <c r="M16" s="8" t="s">
        <v>51</v>
      </c>
      <c r="N16" s="8" t="s">
        <v>180</v>
      </c>
      <c r="O16" s="94" t="s">
        <v>143</v>
      </c>
      <c r="P16" s="8" t="s">
        <v>67</v>
      </c>
      <c r="Q16" s="13">
        <v>33000</v>
      </c>
      <c r="R16" s="13">
        <v>216160</v>
      </c>
      <c r="S16" s="28">
        <v>0</v>
      </c>
      <c r="T16" s="29" t="s">
        <v>42</v>
      </c>
      <c r="U16" s="8" t="s">
        <v>55</v>
      </c>
      <c r="V16" s="29" t="s">
        <v>49</v>
      </c>
      <c r="W16" s="11" t="s">
        <v>33</v>
      </c>
      <c r="X16" s="10">
        <f>DATE(YEAR(D16) + 3, MONTH(D16), DAY(D16))</f>
        <v>44743</v>
      </c>
      <c r="Y16" s="10">
        <f>DATE(YEAR(E16) + 3, MONTH(E16), DAY(E16))</f>
        <v>46534</v>
      </c>
      <c r="Z16" s="11" t="s">
        <v>33</v>
      </c>
      <c r="AA16" s="11" t="s">
        <v>57</v>
      </c>
      <c r="AB16" s="11" t="s">
        <v>57</v>
      </c>
      <c r="AC16" s="10" t="s">
        <v>136</v>
      </c>
    </row>
    <row r="17" spans="1:29">
      <c r="A17" s="11" t="s">
        <v>872</v>
      </c>
      <c r="B17" s="8" t="s">
        <v>873</v>
      </c>
      <c r="C17" s="11" t="s">
        <v>873</v>
      </c>
      <c r="D17" s="72">
        <v>43647</v>
      </c>
      <c r="E17" s="72">
        <v>45107</v>
      </c>
      <c r="F17" s="11" t="s">
        <v>44</v>
      </c>
      <c r="G17" s="72">
        <v>45473</v>
      </c>
      <c r="H17" s="44" t="s">
        <v>32</v>
      </c>
      <c r="I17" s="11" t="s">
        <v>33</v>
      </c>
      <c r="J17" s="73" t="s">
        <v>874</v>
      </c>
      <c r="K17" s="11" t="s">
        <v>44</v>
      </c>
      <c r="L17" s="11" t="s">
        <v>875</v>
      </c>
      <c r="M17" s="8" t="s">
        <v>37</v>
      </c>
      <c r="N17" s="11" t="s">
        <v>234</v>
      </c>
      <c r="O17" s="11" t="s">
        <v>143</v>
      </c>
      <c r="P17" s="11" t="s">
        <v>67</v>
      </c>
      <c r="Q17" s="13">
        <v>6000</v>
      </c>
      <c r="R17" s="13">
        <v>17000</v>
      </c>
      <c r="S17" s="14">
        <v>0</v>
      </c>
      <c r="T17" s="11" t="s">
        <v>88</v>
      </c>
      <c r="U17" s="8" t="s">
        <v>55</v>
      </c>
      <c r="V17" s="11" t="s">
        <v>32</v>
      </c>
      <c r="W17" s="11" t="s">
        <v>33</v>
      </c>
      <c r="X17" s="10">
        <f>DATE(YEAR(D17) + 3, MONTH(D17), DAY(D17))</f>
        <v>44743</v>
      </c>
      <c r="Y17" s="10">
        <f>DATE(YEAR(E17) + 3, MONTH(E17), DAY(E17))</f>
        <v>46203</v>
      </c>
      <c r="Z17" s="11" t="s">
        <v>33</v>
      </c>
      <c r="AA17" s="11" t="s">
        <v>44</v>
      </c>
      <c r="AB17" s="11" t="s">
        <v>33</v>
      </c>
      <c r="AC17" s="10" t="s">
        <v>45</v>
      </c>
    </row>
    <row r="18" spans="1:29" ht="46.5">
      <c r="A18" s="30" t="s">
        <v>945</v>
      </c>
      <c r="B18" s="31" t="s">
        <v>946</v>
      </c>
      <c r="C18" s="31" t="s">
        <v>947</v>
      </c>
      <c r="D18" s="39">
        <v>43678</v>
      </c>
      <c r="E18" s="39">
        <v>44742</v>
      </c>
      <c r="F18" s="30" t="s">
        <v>44</v>
      </c>
      <c r="G18" s="39">
        <v>44742</v>
      </c>
      <c r="H18" s="33" t="s">
        <v>32</v>
      </c>
      <c r="I18" s="11" t="s">
        <v>33</v>
      </c>
      <c r="J18" s="35" t="s">
        <v>948</v>
      </c>
      <c r="K18" s="34" t="s">
        <v>44</v>
      </c>
      <c r="L18" s="7" t="s">
        <v>949</v>
      </c>
      <c r="M18" s="31" t="s">
        <v>37</v>
      </c>
      <c r="N18" s="30" t="s">
        <v>234</v>
      </c>
      <c r="O18" s="30" t="s">
        <v>143</v>
      </c>
      <c r="P18" s="30" t="s">
        <v>67</v>
      </c>
      <c r="Q18" s="13">
        <v>2000</v>
      </c>
      <c r="R18" s="13">
        <v>6000</v>
      </c>
      <c r="S18" s="36">
        <v>0</v>
      </c>
      <c r="T18" s="30" t="s">
        <v>88</v>
      </c>
      <c r="U18" s="31" t="s">
        <v>55</v>
      </c>
      <c r="V18" s="30" t="s">
        <v>32</v>
      </c>
      <c r="W18" s="34" t="s">
        <v>33</v>
      </c>
      <c r="X18" s="38">
        <f>DATE(YEAR(D18) + 3, MONTH(D18), DAY(D18))</f>
        <v>44774</v>
      </c>
      <c r="Y18" s="39">
        <f>DATE(YEAR(E18) + 3, MONTH(E18), DAY(E18))</f>
        <v>45838</v>
      </c>
      <c r="Z18" s="34" t="s">
        <v>33</v>
      </c>
      <c r="AA18" s="34" t="s">
        <v>44</v>
      </c>
      <c r="AB18" s="34" t="s">
        <v>33</v>
      </c>
      <c r="AC18" s="38" t="s">
        <v>45</v>
      </c>
    </row>
    <row r="19" spans="1:29" ht="62">
      <c r="A19" s="31" t="s">
        <v>311</v>
      </c>
      <c r="B19" s="31" t="s">
        <v>312</v>
      </c>
      <c r="C19" s="31" t="s">
        <v>313</v>
      </c>
      <c r="D19" s="78">
        <v>43689</v>
      </c>
      <c r="E19" s="59">
        <v>44784</v>
      </c>
      <c r="F19" s="31" t="s">
        <v>314</v>
      </c>
      <c r="G19" s="59">
        <v>45149</v>
      </c>
      <c r="H19" s="61" t="s">
        <v>49</v>
      </c>
      <c r="I19" s="10">
        <f>D19+912</f>
        <v>44601</v>
      </c>
      <c r="J19" s="63" t="s">
        <v>315</v>
      </c>
      <c r="K19" s="58" t="s">
        <v>44</v>
      </c>
      <c r="L19" s="79" t="s">
        <v>316</v>
      </c>
      <c r="M19" s="63" t="s">
        <v>64</v>
      </c>
      <c r="N19" s="31" t="s">
        <v>317</v>
      </c>
      <c r="O19" s="31" t="s">
        <v>318</v>
      </c>
      <c r="P19" s="31" t="s">
        <v>119</v>
      </c>
      <c r="Q19" s="13">
        <v>150000</v>
      </c>
      <c r="R19" s="13">
        <v>700000</v>
      </c>
      <c r="S19" s="80">
        <v>0</v>
      </c>
      <c r="T19" s="81" t="s">
        <v>42</v>
      </c>
      <c r="U19" s="31" t="s">
        <v>55</v>
      </c>
      <c r="V19" s="239" t="s">
        <v>49</v>
      </c>
      <c r="W19" s="34" t="s">
        <v>33</v>
      </c>
      <c r="X19" s="38">
        <f>DATE(YEAR(D19) + 3, MONTH(D19), DAY(D19))</f>
        <v>44785</v>
      </c>
      <c r="Y19" s="39">
        <f>DATE(YEAR(E19) + 6, MONTH(E19), DAY(E19))</f>
        <v>46976</v>
      </c>
      <c r="Z19" s="34" t="s">
        <v>33</v>
      </c>
      <c r="AA19" s="34" t="s">
        <v>57</v>
      </c>
      <c r="AB19" s="34" t="s">
        <v>57</v>
      </c>
      <c r="AC19" s="38" t="s">
        <v>310</v>
      </c>
    </row>
    <row r="20" spans="1:29" ht="31">
      <c r="A20" s="40" t="s">
        <v>163</v>
      </c>
      <c r="B20" s="40" t="s">
        <v>164</v>
      </c>
      <c r="C20" s="40" t="s">
        <v>165</v>
      </c>
      <c r="D20" s="41">
        <v>43710</v>
      </c>
      <c r="E20" s="41">
        <v>45016</v>
      </c>
      <c r="F20" s="40" t="s">
        <v>44</v>
      </c>
      <c r="G20" s="41">
        <v>45016</v>
      </c>
      <c r="H20" s="75" t="s">
        <v>49</v>
      </c>
      <c r="I20" s="9">
        <v>44942</v>
      </c>
      <c r="J20" s="45" t="s">
        <v>166</v>
      </c>
      <c r="K20" s="11" t="s">
        <v>44</v>
      </c>
      <c r="L20" s="8"/>
      <c r="M20" s="45" t="s">
        <v>51</v>
      </c>
      <c r="N20" s="40"/>
      <c r="O20" s="40" t="s">
        <v>143</v>
      </c>
      <c r="P20" s="40" t="s">
        <v>67</v>
      </c>
      <c r="Q20" s="13">
        <v>1250000</v>
      </c>
      <c r="R20" s="13">
        <v>5000000</v>
      </c>
      <c r="S20" s="55">
        <v>0</v>
      </c>
      <c r="T20" s="40" t="s">
        <v>42</v>
      </c>
      <c r="U20" s="40" t="s">
        <v>55</v>
      </c>
      <c r="V20" s="11" t="s">
        <v>49</v>
      </c>
      <c r="W20" s="11" t="s">
        <v>33</v>
      </c>
      <c r="X20" s="10">
        <f>DATE(YEAR(D20) + 3, MONTH(D20), DAY(D20))</f>
        <v>44806</v>
      </c>
      <c r="Y20" s="10">
        <f>DATE(YEAR(E20) + 3, MONTH(E20), DAY(E20))</f>
        <v>46112</v>
      </c>
      <c r="Z20" s="10" t="s">
        <v>33</v>
      </c>
      <c r="AA20" s="11" t="s">
        <v>44</v>
      </c>
      <c r="AB20" s="11" t="s">
        <v>33</v>
      </c>
      <c r="AC20" s="10" t="s">
        <v>136</v>
      </c>
    </row>
    <row r="21" spans="1:29" ht="46.5">
      <c r="A21" s="64" t="s">
        <v>502</v>
      </c>
      <c r="B21" s="64" t="s">
        <v>503</v>
      </c>
      <c r="C21" s="64" t="s">
        <v>504</v>
      </c>
      <c r="D21" s="154">
        <v>43770</v>
      </c>
      <c r="E21" s="65" t="s">
        <v>505</v>
      </c>
      <c r="F21" s="64" t="s">
        <v>57</v>
      </c>
      <c r="G21" s="66" t="s">
        <v>506</v>
      </c>
      <c r="H21" s="67" t="s">
        <v>49</v>
      </c>
      <c r="I21" s="11" t="s">
        <v>33</v>
      </c>
      <c r="J21" s="68" t="s">
        <v>507</v>
      </c>
      <c r="K21" s="64" t="s">
        <v>44</v>
      </c>
      <c r="L21" s="98" t="s">
        <v>508</v>
      </c>
      <c r="M21" s="64" t="s">
        <v>37</v>
      </c>
      <c r="N21" s="64" t="s">
        <v>475</v>
      </c>
      <c r="O21" s="64" t="s">
        <v>143</v>
      </c>
      <c r="P21" s="64" t="s">
        <v>67</v>
      </c>
      <c r="Q21" s="13">
        <v>36816</v>
      </c>
      <c r="R21" s="13">
        <v>147264</v>
      </c>
      <c r="S21" s="86">
        <v>0</v>
      </c>
      <c r="T21" s="64" t="s">
        <v>42</v>
      </c>
      <c r="U21" s="64" t="s">
        <v>55</v>
      </c>
      <c r="V21" s="94" t="s">
        <v>49</v>
      </c>
      <c r="W21" s="64" t="s">
        <v>509</v>
      </c>
      <c r="X21" s="69">
        <f>DATE(YEAR(D21) + 3, MONTH(D21), DAY(D21))</f>
        <v>44866</v>
      </c>
      <c r="Y21" s="69" t="e">
        <f>DATE(YEAR(E21) + 3, MONTH(E21), DAY(E21))</f>
        <v>#VALUE!</v>
      </c>
      <c r="Z21" s="74" t="s">
        <v>33</v>
      </c>
      <c r="AA21" s="74" t="s">
        <v>57</v>
      </c>
      <c r="AB21" s="74" t="s">
        <v>57</v>
      </c>
      <c r="AC21" s="69" t="s">
        <v>45</v>
      </c>
    </row>
    <row r="22" spans="1:29" ht="46.5">
      <c r="A22" s="64" t="s">
        <v>59</v>
      </c>
      <c r="B22" s="64" t="s">
        <v>60</v>
      </c>
      <c r="C22" s="64" t="s">
        <v>61</v>
      </c>
      <c r="D22" s="154">
        <v>43815</v>
      </c>
      <c r="E22" s="65">
        <v>46372</v>
      </c>
      <c r="F22" s="64" t="s">
        <v>44</v>
      </c>
      <c r="G22" s="66">
        <v>46372</v>
      </c>
      <c r="H22" s="67" t="s">
        <v>32</v>
      </c>
      <c r="I22" s="10">
        <f>D22+730</f>
        <v>44545</v>
      </c>
      <c r="J22" s="68" t="s">
        <v>62</v>
      </c>
      <c r="K22" s="85" t="s">
        <v>44</v>
      </c>
      <c r="L22" s="232" t="s">
        <v>63</v>
      </c>
      <c r="M22" s="64" t="s">
        <v>64</v>
      </c>
      <c r="N22" s="64" t="s">
        <v>65</v>
      </c>
      <c r="O22" s="64" t="s">
        <v>66</v>
      </c>
      <c r="P22" s="64" t="s">
        <v>67</v>
      </c>
      <c r="Q22" s="13">
        <v>688655</v>
      </c>
      <c r="R22" s="13" t="s">
        <v>68</v>
      </c>
      <c r="S22" s="86">
        <v>0</v>
      </c>
      <c r="T22" s="115" t="s">
        <v>42</v>
      </c>
      <c r="U22" s="64" t="s">
        <v>55</v>
      </c>
      <c r="V22" s="94" t="s">
        <v>32</v>
      </c>
      <c r="W22" s="85" t="s">
        <v>33</v>
      </c>
      <c r="X22" s="69">
        <f>DATE(YEAR(D22) + 3, MONTH(D22), DAY(D22))</f>
        <v>44911</v>
      </c>
      <c r="Y22" s="69">
        <f>DATE(YEAR(E22) + 3, MONTH(E22), DAY(E22))</f>
        <v>47468</v>
      </c>
      <c r="Z22" s="74" t="s">
        <v>33</v>
      </c>
      <c r="AA22" s="74" t="s">
        <v>57</v>
      </c>
      <c r="AB22" s="74" t="s">
        <v>57</v>
      </c>
      <c r="AC22" s="69" t="s">
        <v>69</v>
      </c>
    </row>
    <row r="23" spans="1:29" ht="31">
      <c r="A23" s="64" t="s">
        <v>486</v>
      </c>
      <c r="B23" s="64" t="s">
        <v>487</v>
      </c>
      <c r="C23" s="64" t="s">
        <v>488</v>
      </c>
      <c r="D23" s="154">
        <v>43831</v>
      </c>
      <c r="E23" s="65">
        <v>44926</v>
      </c>
      <c r="F23" s="64" t="s">
        <v>49</v>
      </c>
      <c r="G23" s="65">
        <v>45657</v>
      </c>
      <c r="H23" s="67" t="s">
        <v>32</v>
      </c>
      <c r="I23" s="69">
        <v>44743</v>
      </c>
      <c r="J23" s="68" t="s">
        <v>489</v>
      </c>
      <c r="K23" s="64" t="s">
        <v>35</v>
      </c>
      <c r="L23" s="92" t="s">
        <v>490</v>
      </c>
      <c r="M23" s="64" t="s">
        <v>64</v>
      </c>
      <c r="N23" s="64" t="s">
        <v>234</v>
      </c>
      <c r="O23" s="94" t="s">
        <v>143</v>
      </c>
      <c r="P23" s="64" t="s">
        <v>67</v>
      </c>
      <c r="Q23" s="93">
        <v>40000</v>
      </c>
      <c r="R23" s="93">
        <v>160000</v>
      </c>
      <c r="S23" s="86">
        <v>0</v>
      </c>
      <c r="T23" s="64" t="s">
        <v>42</v>
      </c>
      <c r="U23" s="64" t="s">
        <v>55</v>
      </c>
      <c r="V23" s="94" t="s">
        <v>32</v>
      </c>
      <c r="W23" s="74" t="s">
        <v>33</v>
      </c>
      <c r="X23" s="69">
        <f>DATE(YEAR(D23) + 3, MONTH(D23), DAY(D23))</f>
        <v>44927</v>
      </c>
      <c r="Y23" s="70">
        <f>DATE(YEAR(E23) + 3, MONTH(E23), DAY(E23))</f>
        <v>46022</v>
      </c>
      <c r="Z23" s="74" t="s">
        <v>33</v>
      </c>
      <c r="AA23" s="74" t="s">
        <v>44</v>
      </c>
      <c r="AB23" s="74" t="s">
        <v>33</v>
      </c>
      <c r="AC23" s="69" t="s">
        <v>45</v>
      </c>
    </row>
    <row r="24" spans="1:29" ht="46.5">
      <c r="A24" s="8" t="s">
        <v>351</v>
      </c>
      <c r="B24" s="8" t="s">
        <v>352</v>
      </c>
      <c r="C24" s="8" t="s">
        <v>353</v>
      </c>
      <c r="D24" s="9">
        <v>43843</v>
      </c>
      <c r="E24" s="10">
        <v>45303</v>
      </c>
      <c r="F24" s="8" t="s">
        <v>44</v>
      </c>
      <c r="G24" s="10">
        <v>45303</v>
      </c>
      <c r="H24" s="11" t="s">
        <v>32</v>
      </c>
      <c r="I24" s="10">
        <f>D24+730</f>
        <v>44573</v>
      </c>
      <c r="J24" s="8" t="s">
        <v>354</v>
      </c>
      <c r="K24" s="8" t="s">
        <v>44</v>
      </c>
      <c r="L24" s="95" t="s">
        <v>355</v>
      </c>
      <c r="M24" s="8" t="s">
        <v>51</v>
      </c>
      <c r="N24" s="8" t="s">
        <v>350</v>
      </c>
      <c r="O24" s="8" t="s">
        <v>356</v>
      </c>
      <c r="P24" s="29" t="s">
        <v>119</v>
      </c>
      <c r="Q24" s="13">
        <v>100000</v>
      </c>
      <c r="R24" s="13">
        <v>552503.66</v>
      </c>
      <c r="S24" s="8" t="s">
        <v>33</v>
      </c>
      <c r="T24" s="29" t="s">
        <v>42</v>
      </c>
      <c r="U24" s="8" t="s">
        <v>55</v>
      </c>
      <c r="V24" s="29" t="s">
        <v>32</v>
      </c>
      <c r="W24" s="8" t="s">
        <v>357</v>
      </c>
      <c r="X24" s="10">
        <f>DATE(YEAR(D24) + 3, MONTH(D24), DAY(D24))</f>
        <v>44939</v>
      </c>
      <c r="Y24" s="10">
        <f>DATE(YEAR(E24) + 3, MONTH(E24), DAY(E24))</f>
        <v>46399</v>
      </c>
      <c r="Z24" s="11" t="s">
        <v>33</v>
      </c>
      <c r="AA24" s="11" t="s">
        <v>57</v>
      </c>
      <c r="AB24" s="11" t="s">
        <v>57</v>
      </c>
      <c r="AC24" s="10" t="s">
        <v>162</v>
      </c>
    </row>
    <row r="25" spans="1:29" ht="93">
      <c r="A25" s="58" t="s">
        <v>542</v>
      </c>
      <c r="B25" s="58" t="s">
        <v>543</v>
      </c>
      <c r="C25" s="58" t="s">
        <v>544</v>
      </c>
      <c r="D25" s="62">
        <v>43862</v>
      </c>
      <c r="E25" s="62">
        <v>45808</v>
      </c>
      <c r="F25" s="58" t="s">
        <v>44</v>
      </c>
      <c r="G25" s="62">
        <v>45808</v>
      </c>
      <c r="H25" s="33" t="s">
        <v>32</v>
      </c>
      <c r="I25" s="34" t="s">
        <v>33</v>
      </c>
      <c r="J25" s="141" t="s">
        <v>545</v>
      </c>
      <c r="K25" s="58" t="s">
        <v>35</v>
      </c>
      <c r="L25" s="15" t="s">
        <v>33</v>
      </c>
      <c r="M25" s="63" t="s">
        <v>37</v>
      </c>
      <c r="N25" s="58" t="s">
        <v>367</v>
      </c>
      <c r="O25" s="99" t="s">
        <v>368</v>
      </c>
      <c r="P25" s="58" t="s">
        <v>54</v>
      </c>
      <c r="Q25" s="100">
        <f>R25/5</f>
        <v>21560</v>
      </c>
      <c r="R25" s="100">
        <v>107800</v>
      </c>
      <c r="S25" s="101">
        <v>0</v>
      </c>
      <c r="T25" s="102" t="s">
        <v>42</v>
      </c>
      <c r="U25" s="63" t="s">
        <v>55</v>
      </c>
      <c r="V25" s="240" t="s">
        <v>32</v>
      </c>
      <c r="W25" s="34" t="s">
        <v>33</v>
      </c>
      <c r="X25" s="38">
        <f>DATE(YEAR(D25) + 3, MONTH(D25), DAY(D25))</f>
        <v>44958</v>
      </c>
      <c r="Y25" s="39">
        <f>DATE(YEAR(E25) + 6, MONTH(E25), DAY(E25))</f>
        <v>47999</v>
      </c>
      <c r="Z25" s="34" t="s">
        <v>33</v>
      </c>
      <c r="AA25" s="38" t="s">
        <v>57</v>
      </c>
      <c r="AB25" s="38" t="s">
        <v>57</v>
      </c>
      <c r="AC25" s="38" t="s">
        <v>310</v>
      </c>
    </row>
    <row r="26" spans="1:29" ht="31">
      <c r="A26" s="53" t="s">
        <v>144</v>
      </c>
      <c r="B26" s="53" t="s">
        <v>145</v>
      </c>
      <c r="C26" s="53" t="s">
        <v>145</v>
      </c>
      <c r="D26" s="143">
        <v>43882</v>
      </c>
      <c r="E26" s="104">
        <v>45343</v>
      </c>
      <c r="F26" s="53" t="s">
        <v>44</v>
      </c>
      <c r="G26" s="104">
        <v>45343</v>
      </c>
      <c r="H26" s="67" t="s">
        <v>49</v>
      </c>
      <c r="I26" s="88">
        <f>D26+730</f>
        <v>44612</v>
      </c>
      <c r="J26" s="53" t="s">
        <v>146</v>
      </c>
      <c r="K26" s="105" t="s">
        <v>35</v>
      </c>
      <c r="L26" s="106" t="s">
        <v>147</v>
      </c>
      <c r="M26" s="68" t="s">
        <v>51</v>
      </c>
      <c r="N26" s="53" t="s">
        <v>148</v>
      </c>
      <c r="O26" s="53" t="s">
        <v>66</v>
      </c>
      <c r="P26" s="15" t="s">
        <v>119</v>
      </c>
      <c r="Q26" s="93">
        <v>2500000</v>
      </c>
      <c r="R26" s="93">
        <v>10000000</v>
      </c>
      <c r="S26" s="241">
        <v>0</v>
      </c>
      <c r="T26" s="53" t="s">
        <v>42</v>
      </c>
      <c r="U26" s="68" t="s">
        <v>55</v>
      </c>
      <c r="V26" s="155" t="s">
        <v>49</v>
      </c>
      <c r="W26" s="74" t="s">
        <v>33</v>
      </c>
      <c r="X26" s="69">
        <f>DATE(YEAR(D28) + 3, MONTH(D28), DAY(D28))</f>
        <v>45017</v>
      </c>
      <c r="Y26" s="70">
        <f>DATE(YEAR(E26) + 3, MONTH(E26), DAY(E26))</f>
        <v>46439</v>
      </c>
      <c r="Z26" s="74" t="s">
        <v>33</v>
      </c>
      <c r="AA26" s="74" t="s">
        <v>44</v>
      </c>
      <c r="AB26" s="74" t="s">
        <v>33</v>
      </c>
      <c r="AC26" s="69" t="s">
        <v>69</v>
      </c>
    </row>
    <row r="27" spans="1:29">
      <c r="A27" s="29" t="s">
        <v>746</v>
      </c>
      <c r="B27" s="29" t="s">
        <v>747</v>
      </c>
      <c r="C27" s="29" t="s">
        <v>748</v>
      </c>
      <c r="D27" s="122">
        <v>43921</v>
      </c>
      <c r="E27" s="72">
        <v>44845</v>
      </c>
      <c r="F27" s="8" t="s">
        <v>44</v>
      </c>
      <c r="G27" s="72">
        <v>44845</v>
      </c>
      <c r="H27" s="8" t="s">
        <v>32</v>
      </c>
      <c r="I27" s="11" t="s">
        <v>33</v>
      </c>
      <c r="J27" s="29" t="s">
        <v>749</v>
      </c>
      <c r="K27" s="29" t="s">
        <v>35</v>
      </c>
      <c r="L27" s="171" t="s">
        <v>750</v>
      </c>
      <c r="M27" s="8" t="s">
        <v>37</v>
      </c>
      <c r="N27" s="29" t="s">
        <v>203</v>
      </c>
      <c r="O27" s="8" t="s">
        <v>204</v>
      </c>
      <c r="P27" s="8" t="s">
        <v>40</v>
      </c>
      <c r="Q27" s="13">
        <v>17560.7</v>
      </c>
      <c r="R27" s="13">
        <v>35013.4</v>
      </c>
      <c r="S27" s="28">
        <v>0</v>
      </c>
      <c r="T27" s="29" t="s">
        <v>42</v>
      </c>
      <c r="U27" s="8" t="s">
        <v>55</v>
      </c>
      <c r="V27" s="11" t="s">
        <v>32</v>
      </c>
      <c r="W27" s="11" t="s">
        <v>33</v>
      </c>
      <c r="X27" s="10">
        <v>45210</v>
      </c>
      <c r="Y27" s="10">
        <f>DATE(YEAR(E27) + 3, MONTH(E27), DAY(E27))</f>
        <v>45941</v>
      </c>
      <c r="Z27" s="11" t="s">
        <v>44</v>
      </c>
      <c r="AA27" s="11" t="s">
        <v>44</v>
      </c>
      <c r="AB27" s="11" t="s">
        <v>33</v>
      </c>
      <c r="AC27" s="10" t="s">
        <v>274</v>
      </c>
    </row>
    <row r="28" spans="1:29" ht="77.5">
      <c r="A28" s="29" t="s">
        <v>198</v>
      </c>
      <c r="B28" s="29" t="s">
        <v>199</v>
      </c>
      <c r="C28" s="29" t="s">
        <v>200</v>
      </c>
      <c r="D28" s="122">
        <v>43922</v>
      </c>
      <c r="E28" s="9">
        <v>45016</v>
      </c>
      <c r="F28" s="8" t="s">
        <v>44</v>
      </c>
      <c r="G28" s="9">
        <v>45016</v>
      </c>
      <c r="H28" s="8" t="s">
        <v>49</v>
      </c>
      <c r="I28" s="10">
        <v>44501</v>
      </c>
      <c r="J28" s="29" t="s">
        <v>201</v>
      </c>
      <c r="K28" s="8" t="s">
        <v>44</v>
      </c>
      <c r="L28" s="95" t="s">
        <v>202</v>
      </c>
      <c r="M28" s="8" t="s">
        <v>51</v>
      </c>
      <c r="N28" s="29" t="s">
        <v>203</v>
      </c>
      <c r="O28" s="8" t="s">
        <v>204</v>
      </c>
      <c r="P28" s="29" t="s">
        <v>40</v>
      </c>
      <c r="Q28" s="13">
        <v>1000000</v>
      </c>
      <c r="R28" s="13">
        <v>3000000</v>
      </c>
      <c r="S28" s="172">
        <v>0</v>
      </c>
      <c r="T28" s="29" t="s">
        <v>42</v>
      </c>
      <c r="U28" s="8" t="s">
        <v>55</v>
      </c>
      <c r="V28" s="8" t="s">
        <v>49</v>
      </c>
      <c r="W28" s="11" t="s">
        <v>33</v>
      </c>
      <c r="X28" s="10">
        <f>DATE(YEAR(D28) + 3, MONTH(D28), DAY(D28))</f>
        <v>45017</v>
      </c>
      <c r="Y28" s="10">
        <f>DATE(YEAR(E28) + 3, MONTH(E28), DAY(E28))</f>
        <v>46112</v>
      </c>
      <c r="Z28" s="10"/>
      <c r="AA28" s="10" t="s">
        <v>44</v>
      </c>
      <c r="AB28" s="10" t="s">
        <v>33</v>
      </c>
      <c r="AC28" s="10" t="s">
        <v>69</v>
      </c>
    </row>
    <row r="29" spans="1:29">
      <c r="A29" s="29" t="s">
        <v>676</v>
      </c>
      <c r="B29" s="29" t="s">
        <v>677</v>
      </c>
      <c r="C29" s="29" t="s">
        <v>678</v>
      </c>
      <c r="D29" s="122">
        <v>43922</v>
      </c>
      <c r="E29" s="242">
        <v>44651</v>
      </c>
      <c r="F29" s="8" t="s">
        <v>44</v>
      </c>
      <c r="G29" s="242">
        <v>44651</v>
      </c>
      <c r="H29" s="29" t="s">
        <v>49</v>
      </c>
      <c r="I29" s="11" t="s">
        <v>33</v>
      </c>
      <c r="J29" s="29" t="s">
        <v>679</v>
      </c>
      <c r="K29" s="29" t="s">
        <v>35</v>
      </c>
      <c r="L29" s="171" t="s">
        <v>680</v>
      </c>
      <c r="M29" s="8" t="s">
        <v>37</v>
      </c>
      <c r="N29" s="29" t="s">
        <v>594</v>
      </c>
      <c r="O29" s="8" t="s">
        <v>204</v>
      </c>
      <c r="P29" s="29" t="s">
        <v>40</v>
      </c>
      <c r="Q29" s="13">
        <v>47865</v>
      </c>
      <c r="R29" s="13">
        <v>47865</v>
      </c>
      <c r="S29" s="28">
        <v>0</v>
      </c>
      <c r="T29" s="29" t="s">
        <v>79</v>
      </c>
      <c r="U29" s="8" t="s">
        <v>55</v>
      </c>
      <c r="V29" s="29" t="s">
        <v>32</v>
      </c>
      <c r="W29" s="11" t="s">
        <v>33</v>
      </c>
      <c r="X29" s="10">
        <f>DATE(YEAR(D29) + 3, MONTH(D29), DAY(D29))</f>
        <v>45017</v>
      </c>
      <c r="Y29" s="10">
        <f>DATE(YEAR(E29) + 3, MONTH(E29), DAY(E29))</f>
        <v>45747</v>
      </c>
      <c r="Z29" s="11" t="s">
        <v>44</v>
      </c>
      <c r="AA29" s="11" t="s">
        <v>44</v>
      </c>
      <c r="AB29" s="11" t="s">
        <v>33</v>
      </c>
      <c r="AC29" s="10" t="s">
        <v>274</v>
      </c>
    </row>
    <row r="30" spans="1:29" ht="46.5">
      <c r="A30" s="58" t="s">
        <v>345</v>
      </c>
      <c r="B30" s="58" t="s">
        <v>346</v>
      </c>
      <c r="C30" s="58" t="s">
        <v>347</v>
      </c>
      <c r="D30" s="62">
        <v>43935</v>
      </c>
      <c r="E30" s="62">
        <v>44547</v>
      </c>
      <c r="F30" s="58" t="s">
        <v>44</v>
      </c>
      <c r="G30" s="62">
        <v>44547</v>
      </c>
      <c r="H30" s="34" t="s">
        <v>49</v>
      </c>
      <c r="I30" s="38">
        <v>44531</v>
      </c>
      <c r="J30" s="58" t="s">
        <v>348</v>
      </c>
      <c r="K30" s="58" t="s">
        <v>44</v>
      </c>
      <c r="L30" s="160" t="s">
        <v>349</v>
      </c>
      <c r="M30" s="63" t="s">
        <v>64</v>
      </c>
      <c r="N30" s="60" t="s">
        <v>350</v>
      </c>
      <c r="O30" s="21" t="s">
        <v>188</v>
      </c>
      <c r="P30" s="102" t="s">
        <v>119</v>
      </c>
      <c r="Q30" s="100">
        <v>400000</v>
      </c>
      <c r="R30" s="100">
        <v>625489.06999999995</v>
      </c>
      <c r="S30" s="80">
        <v>0</v>
      </c>
      <c r="T30" s="58" t="s">
        <v>42</v>
      </c>
      <c r="U30" s="31" t="s">
        <v>55</v>
      </c>
      <c r="V30" s="34" t="s">
        <v>32</v>
      </c>
      <c r="W30" s="58"/>
      <c r="X30" s="38">
        <f>DATE(YEAR(D30) + 3, MONTH(D30), DAY(D30))</f>
        <v>45030</v>
      </c>
      <c r="Y30" s="39">
        <f>DATE(YEAR(E30) + 3, MONTH(E30), DAY(E30))</f>
        <v>45643</v>
      </c>
      <c r="Z30" s="34" t="s">
        <v>33</v>
      </c>
      <c r="AA30" s="34" t="s">
        <v>57</v>
      </c>
      <c r="AB30" s="109" t="s">
        <v>57</v>
      </c>
      <c r="AC30" s="38" t="s">
        <v>162</v>
      </c>
    </row>
    <row r="31" spans="1:29">
      <c r="A31" s="8" t="s">
        <v>595</v>
      </c>
      <c r="B31" s="8" t="s">
        <v>596</v>
      </c>
      <c r="C31" s="8" t="s">
        <v>596</v>
      </c>
      <c r="D31" s="9">
        <v>43966</v>
      </c>
      <c r="E31" s="9">
        <v>45061</v>
      </c>
      <c r="F31" s="8" t="s">
        <v>44</v>
      </c>
      <c r="G31" s="9">
        <v>45061</v>
      </c>
      <c r="H31" s="11" t="s">
        <v>49</v>
      </c>
      <c r="I31" s="11" t="s">
        <v>33</v>
      </c>
      <c r="J31" s="8" t="s">
        <v>413</v>
      </c>
      <c r="K31" s="8" t="s">
        <v>44</v>
      </c>
      <c r="L31" s="95" t="s">
        <v>414</v>
      </c>
      <c r="M31" s="45" t="s">
        <v>37</v>
      </c>
      <c r="N31" s="110" t="s">
        <v>203</v>
      </c>
      <c r="O31" s="53" t="s">
        <v>204</v>
      </c>
      <c r="P31" s="11" t="s">
        <v>40</v>
      </c>
      <c r="Q31" s="13">
        <v>27875</v>
      </c>
      <c r="R31" s="13">
        <v>83626.11</v>
      </c>
      <c r="S31" s="47">
        <v>0</v>
      </c>
      <c r="T31" s="11" t="s">
        <v>42</v>
      </c>
      <c r="U31" s="42" t="s">
        <v>55</v>
      </c>
      <c r="V31" s="11" t="s">
        <v>49</v>
      </c>
      <c r="W31" s="11" t="s">
        <v>33</v>
      </c>
      <c r="X31" s="10">
        <f>DATE(YEAR(D31) + 3, MONTH(D31), DAY(D31))</f>
        <v>45061</v>
      </c>
      <c r="Y31" s="49">
        <f>DATE(YEAR(E31) + 3, MONTH(E31), DAY(E31))</f>
        <v>46157</v>
      </c>
      <c r="Z31" s="11" t="s">
        <v>44</v>
      </c>
      <c r="AA31" s="11" t="s">
        <v>44</v>
      </c>
      <c r="AB31" s="11" t="s">
        <v>33</v>
      </c>
      <c r="AC31" s="11" t="s">
        <v>274</v>
      </c>
    </row>
    <row r="32" spans="1:29">
      <c r="A32" s="24" t="s">
        <v>410</v>
      </c>
      <c r="B32" s="24" t="s">
        <v>411</v>
      </c>
      <c r="C32" s="24" t="s">
        <v>412</v>
      </c>
      <c r="D32" s="17">
        <v>43983</v>
      </c>
      <c r="E32" s="16">
        <v>45077</v>
      </c>
      <c r="F32" s="111" t="s">
        <v>57</v>
      </c>
      <c r="G32" s="16">
        <v>45777</v>
      </c>
      <c r="H32" s="112" t="s">
        <v>49</v>
      </c>
      <c r="I32" s="38">
        <v>44501</v>
      </c>
      <c r="J32" s="113" t="s">
        <v>413</v>
      </c>
      <c r="K32" s="25" t="s">
        <v>44</v>
      </c>
      <c r="L32" s="79" t="s">
        <v>414</v>
      </c>
      <c r="M32" s="64" t="s">
        <v>51</v>
      </c>
      <c r="N32" s="115" t="s">
        <v>203</v>
      </c>
      <c r="O32" s="64" t="s">
        <v>204</v>
      </c>
      <c r="P32" s="94" t="s">
        <v>40</v>
      </c>
      <c r="Q32" s="13">
        <v>49846.8</v>
      </c>
      <c r="R32" s="13">
        <v>249234</v>
      </c>
      <c r="S32" s="116">
        <v>0</v>
      </c>
      <c r="T32" s="94" t="s">
        <v>42</v>
      </c>
      <c r="U32" s="64" t="s">
        <v>55</v>
      </c>
      <c r="V32" s="94" t="s">
        <v>49</v>
      </c>
      <c r="W32" s="74" t="s">
        <v>33</v>
      </c>
      <c r="X32" s="69">
        <f>DATE(YEAR(D32) + 3, MONTH(D32), DAY(D32))</f>
        <v>45078</v>
      </c>
      <c r="Y32" s="70">
        <f>DATE(YEAR(E32) + 3, MONTH(E32), DAY(E32))</f>
        <v>46173</v>
      </c>
      <c r="Z32" s="69"/>
      <c r="AA32" s="69" t="s">
        <v>44</v>
      </c>
      <c r="AB32" s="69" t="s">
        <v>33</v>
      </c>
      <c r="AC32" s="69" t="s">
        <v>69</v>
      </c>
    </row>
    <row r="33" spans="1:183" ht="31">
      <c r="A33" s="8" t="s">
        <v>702</v>
      </c>
      <c r="B33" s="8" t="s">
        <v>703</v>
      </c>
      <c r="C33" s="8" t="s">
        <v>704</v>
      </c>
      <c r="D33" s="9">
        <v>43983</v>
      </c>
      <c r="E33" s="9">
        <v>44712</v>
      </c>
      <c r="F33" s="8" t="s">
        <v>57</v>
      </c>
      <c r="G33" s="10">
        <v>45443</v>
      </c>
      <c r="H33" s="44" t="s">
        <v>49</v>
      </c>
      <c r="I33" s="11" t="s">
        <v>33</v>
      </c>
      <c r="J33" s="76" t="s">
        <v>705</v>
      </c>
      <c r="K33" s="8" t="s">
        <v>44</v>
      </c>
      <c r="L33" s="95" t="s">
        <v>706</v>
      </c>
      <c r="M33" s="8" t="s">
        <v>37</v>
      </c>
      <c r="N33" s="8" t="s">
        <v>707</v>
      </c>
      <c r="O33" s="200" t="s">
        <v>196</v>
      </c>
      <c r="P33" s="8" t="s">
        <v>40</v>
      </c>
      <c r="Q33" s="13">
        <v>10500</v>
      </c>
      <c r="R33" s="13">
        <v>42000</v>
      </c>
      <c r="S33" s="14">
        <v>0</v>
      </c>
      <c r="T33" s="11" t="s">
        <v>42</v>
      </c>
      <c r="U33" s="11" t="s">
        <v>55</v>
      </c>
      <c r="V33" s="11" t="s">
        <v>32</v>
      </c>
      <c r="W33" s="11" t="s">
        <v>33</v>
      </c>
      <c r="X33" s="10">
        <f>DATE(YEAR(D35) + 3, MONTH(D35), DAY(D35))</f>
        <v>45099</v>
      </c>
      <c r="Y33" s="10">
        <f>DATE(YEAR(E33) + 3, MONTH(E33), DAY(E33))</f>
        <v>45808</v>
      </c>
      <c r="Z33" s="11" t="s">
        <v>33</v>
      </c>
      <c r="AA33" s="11" t="s">
        <v>44</v>
      </c>
      <c r="AB33" s="11" t="s">
        <v>33</v>
      </c>
      <c r="AC33" s="11" t="s">
        <v>274</v>
      </c>
    </row>
    <row r="34" spans="1:183">
      <c r="A34" s="53" t="s">
        <v>29</v>
      </c>
      <c r="B34" s="53" t="s">
        <v>30</v>
      </c>
      <c r="C34" s="53" t="s">
        <v>31</v>
      </c>
      <c r="D34" s="104">
        <v>43987</v>
      </c>
      <c r="E34" s="104">
        <v>46178</v>
      </c>
      <c r="F34" s="53" t="s">
        <v>32</v>
      </c>
      <c r="G34" s="69">
        <v>46178</v>
      </c>
      <c r="H34" s="89" t="s">
        <v>32</v>
      </c>
      <c r="I34" s="74" t="s">
        <v>33</v>
      </c>
      <c r="J34" s="105" t="s">
        <v>34</v>
      </c>
      <c r="K34" s="74" t="s">
        <v>35</v>
      </c>
      <c r="L34" s="139" t="s">
        <v>36</v>
      </c>
      <c r="M34" s="53" t="s">
        <v>37</v>
      </c>
      <c r="N34" s="53" t="s">
        <v>38</v>
      </c>
      <c r="O34" s="74" t="s">
        <v>39</v>
      </c>
      <c r="P34" s="74" t="s">
        <v>40</v>
      </c>
      <c r="Q34" s="93" t="s">
        <v>41</v>
      </c>
      <c r="R34" s="93" t="s">
        <v>41</v>
      </c>
      <c r="S34" s="120">
        <v>0</v>
      </c>
      <c r="T34" s="74" t="s">
        <v>42</v>
      </c>
      <c r="U34" s="74" t="s">
        <v>43</v>
      </c>
      <c r="V34" s="74" t="s">
        <v>32</v>
      </c>
      <c r="W34" s="74" t="s">
        <v>33</v>
      </c>
      <c r="X34" s="69">
        <f>DATE(YEAR(D34) + 3, MONTH(D34), DAY(D34))</f>
        <v>45082</v>
      </c>
      <c r="Y34" s="69">
        <f>DATE(YEAR(E34) + 3, MONTH(E34), DAY(E34))</f>
        <v>47274</v>
      </c>
      <c r="Z34" s="74" t="s">
        <v>33</v>
      </c>
      <c r="AA34" s="74" t="s">
        <v>44</v>
      </c>
      <c r="AB34" s="74" t="s">
        <v>33</v>
      </c>
      <c r="AC34" s="74" t="s">
        <v>45</v>
      </c>
    </row>
    <row r="35" spans="1:183" ht="31">
      <c r="A35" s="8" t="s">
        <v>652</v>
      </c>
      <c r="B35" s="8" t="s">
        <v>653</v>
      </c>
      <c r="C35" s="243" t="s">
        <v>654</v>
      </c>
      <c r="D35" s="9">
        <v>44004</v>
      </c>
      <c r="E35" s="122">
        <v>44227</v>
      </c>
      <c r="F35" s="8" t="s">
        <v>57</v>
      </c>
      <c r="G35" s="10">
        <v>45822</v>
      </c>
      <c r="H35" s="11" t="s">
        <v>49</v>
      </c>
      <c r="I35" s="11" t="s">
        <v>33</v>
      </c>
      <c r="J35" s="8" t="s">
        <v>655</v>
      </c>
      <c r="K35" s="8" t="s">
        <v>35</v>
      </c>
      <c r="L35" s="95" t="s">
        <v>656</v>
      </c>
      <c r="M35" s="8" t="s">
        <v>37</v>
      </c>
      <c r="N35" s="8" t="s">
        <v>657</v>
      </c>
      <c r="O35" s="11" t="s">
        <v>658</v>
      </c>
      <c r="P35" s="8" t="s">
        <v>658</v>
      </c>
      <c r="Q35" s="13">
        <v>10781</v>
      </c>
      <c r="R35" s="13">
        <v>53905</v>
      </c>
      <c r="S35" s="14">
        <v>0</v>
      </c>
      <c r="T35" s="11" t="s">
        <v>42</v>
      </c>
      <c r="U35" s="11" t="s">
        <v>89</v>
      </c>
      <c r="V35" s="11" t="s">
        <v>49</v>
      </c>
      <c r="W35" s="11" t="s">
        <v>33</v>
      </c>
      <c r="X35" s="10">
        <f>DATE(YEAR(D36) + 3, MONTH(D36), DAY(D36))</f>
        <v>45108</v>
      </c>
      <c r="Y35" s="10">
        <f>DATE(YEAR(E35) + 3, MONTH(E35), DAY(E35))</f>
        <v>45322</v>
      </c>
      <c r="Z35" s="11" t="s">
        <v>33</v>
      </c>
      <c r="AA35" s="11" t="s">
        <v>44</v>
      </c>
      <c r="AB35" s="11" t="s">
        <v>33</v>
      </c>
      <c r="AC35" s="11" t="s">
        <v>274</v>
      </c>
    </row>
    <row r="36" spans="1:183" ht="53.25" customHeight="1">
      <c r="A36" s="29" t="s">
        <v>236</v>
      </c>
      <c r="B36" s="29" t="s">
        <v>237</v>
      </c>
      <c r="C36" s="29" t="s">
        <v>237</v>
      </c>
      <c r="D36" s="122">
        <v>44013</v>
      </c>
      <c r="E36" s="122">
        <v>45047</v>
      </c>
      <c r="F36" s="8" t="s">
        <v>44</v>
      </c>
      <c r="G36" s="122">
        <v>45047</v>
      </c>
      <c r="H36" s="8" t="s">
        <v>32</v>
      </c>
      <c r="I36" s="10">
        <v>44925</v>
      </c>
      <c r="J36" s="29" t="s">
        <v>238</v>
      </c>
      <c r="K36" s="11" t="s">
        <v>44</v>
      </c>
      <c r="L36" s="12" t="s">
        <v>239</v>
      </c>
      <c r="M36" s="8" t="s">
        <v>51</v>
      </c>
      <c r="N36" s="29" t="s">
        <v>240</v>
      </c>
      <c r="O36" s="124" t="s">
        <v>86</v>
      </c>
      <c r="P36" s="8" t="s">
        <v>54</v>
      </c>
      <c r="Q36" s="13">
        <f>SUM(R36/3)</f>
        <v>666666.66666666663</v>
      </c>
      <c r="R36" s="13">
        <v>2000000</v>
      </c>
      <c r="S36" s="172">
        <v>0</v>
      </c>
      <c r="T36" s="29" t="s">
        <v>42</v>
      </c>
      <c r="U36" s="8" t="s">
        <v>55</v>
      </c>
      <c r="V36" s="8" t="s">
        <v>32</v>
      </c>
      <c r="W36" s="11" t="s">
        <v>33</v>
      </c>
      <c r="X36" s="10">
        <f>DATE(YEAR(D36) + 3, MONTH(D36), DAY(D36))</f>
        <v>45108</v>
      </c>
      <c r="Y36" s="10">
        <f>DATE(YEAR(E36) + 3, MONTH(E36), DAY(E36))</f>
        <v>46143</v>
      </c>
      <c r="Z36" s="11" t="s">
        <v>33</v>
      </c>
      <c r="AA36" s="10" t="s">
        <v>57</v>
      </c>
      <c r="AB36" s="10" t="s">
        <v>57</v>
      </c>
      <c r="AC36" s="10" t="s">
        <v>58</v>
      </c>
    </row>
    <row r="37" spans="1:183">
      <c r="A37" s="53" t="s">
        <v>415</v>
      </c>
      <c r="B37" s="53" t="s">
        <v>416</v>
      </c>
      <c r="C37" s="53" t="s">
        <v>417</v>
      </c>
      <c r="D37" s="143">
        <v>44013</v>
      </c>
      <c r="E37" s="143">
        <v>45107</v>
      </c>
      <c r="F37" s="53" t="s">
        <v>44</v>
      </c>
      <c r="G37" s="104">
        <v>45107</v>
      </c>
      <c r="H37" s="53" t="s">
        <v>32</v>
      </c>
      <c r="I37" s="74" t="s">
        <v>33</v>
      </c>
      <c r="J37" s="74" t="s">
        <v>418</v>
      </c>
      <c r="K37" s="53" t="s">
        <v>44</v>
      </c>
      <c r="L37" s="106" t="s">
        <v>419</v>
      </c>
      <c r="M37" s="53" t="s">
        <v>37</v>
      </c>
      <c r="N37" s="53" t="s">
        <v>420</v>
      </c>
      <c r="O37" s="53" t="s">
        <v>188</v>
      </c>
      <c r="P37" s="53" t="s">
        <v>119</v>
      </c>
      <c r="Q37" s="93">
        <v>83000</v>
      </c>
      <c r="R37" s="93">
        <v>244609.1</v>
      </c>
      <c r="S37" s="201">
        <v>0</v>
      </c>
      <c r="T37" s="94" t="s">
        <v>42</v>
      </c>
      <c r="U37" s="53" t="s">
        <v>55</v>
      </c>
      <c r="V37" s="94" t="s">
        <v>32</v>
      </c>
      <c r="W37" s="74" t="s">
        <v>33</v>
      </c>
      <c r="X37" s="69">
        <f>DATE(YEAR(D37) + 3, MONTH(D37), DAY(D37))</f>
        <v>45108</v>
      </c>
      <c r="Y37" s="69">
        <f>DATE(YEAR(E37) + 3, MONTH(E37), DAY(E37))</f>
        <v>46203</v>
      </c>
      <c r="Z37" s="74" t="s">
        <v>33</v>
      </c>
      <c r="AA37" s="74" t="s">
        <v>44</v>
      </c>
      <c r="AB37" s="74" t="s">
        <v>33</v>
      </c>
      <c r="AC37" s="69" t="s">
        <v>45</v>
      </c>
    </row>
    <row r="38" spans="1:183" ht="93">
      <c r="A38" s="40" t="s">
        <v>589</v>
      </c>
      <c r="B38" s="40" t="s">
        <v>590</v>
      </c>
      <c r="C38" s="40" t="s">
        <v>591</v>
      </c>
      <c r="D38" s="132">
        <v>44020</v>
      </c>
      <c r="E38" s="132">
        <v>44749</v>
      </c>
      <c r="F38" s="40" t="s">
        <v>57</v>
      </c>
      <c r="G38" s="41">
        <v>45845</v>
      </c>
      <c r="H38" s="40" t="s">
        <v>32</v>
      </c>
      <c r="I38" s="42" t="s">
        <v>33</v>
      </c>
      <c r="J38" s="56" t="s">
        <v>592</v>
      </c>
      <c r="K38" s="40" t="s">
        <v>44</v>
      </c>
      <c r="L38" s="52" t="s">
        <v>593</v>
      </c>
      <c r="M38" s="40" t="s">
        <v>37</v>
      </c>
      <c r="N38" s="42" t="s">
        <v>594</v>
      </c>
      <c r="O38" s="40" t="s">
        <v>204</v>
      </c>
      <c r="P38" s="42" t="s">
        <v>40</v>
      </c>
      <c r="Q38" s="127">
        <v>17000</v>
      </c>
      <c r="R38" s="127">
        <v>85000</v>
      </c>
      <c r="S38" s="47">
        <v>0</v>
      </c>
      <c r="T38" s="42" t="s">
        <v>88</v>
      </c>
      <c r="U38" s="42" t="s">
        <v>55</v>
      </c>
      <c r="V38" s="42" t="s">
        <v>32</v>
      </c>
      <c r="W38" s="42" t="s">
        <v>33</v>
      </c>
      <c r="X38" s="49" t="e">
        <f>DATE(YEAR(#REF!) + 3, MONTH(#REF!), DAY(#REF!))</f>
        <v>#REF!</v>
      </c>
      <c r="Y38" s="49">
        <f>DATE(YEAR(E38) + 3, MONTH(E38), DAY(E38))</f>
        <v>45845</v>
      </c>
      <c r="Z38" s="42" t="s">
        <v>44</v>
      </c>
      <c r="AA38" s="42" t="s">
        <v>44</v>
      </c>
      <c r="AB38" s="42" t="s">
        <v>33</v>
      </c>
      <c r="AC38" s="42" t="s">
        <v>274</v>
      </c>
    </row>
    <row r="39" spans="1:183" ht="62">
      <c r="A39" s="102" t="s">
        <v>287</v>
      </c>
      <c r="B39" s="102" t="s">
        <v>288</v>
      </c>
      <c r="C39" s="102" t="s">
        <v>289</v>
      </c>
      <c r="D39" s="244">
        <v>44022</v>
      </c>
      <c r="E39" s="244">
        <v>45116</v>
      </c>
      <c r="F39" s="58" t="s">
        <v>57</v>
      </c>
      <c r="G39" s="244">
        <v>45847</v>
      </c>
      <c r="H39" s="61" t="s">
        <v>49</v>
      </c>
      <c r="I39" s="38">
        <f>D39+547</f>
        <v>44569</v>
      </c>
      <c r="J39" s="245" t="s">
        <v>201</v>
      </c>
      <c r="K39" s="58" t="s">
        <v>44</v>
      </c>
      <c r="L39" s="79" t="s">
        <v>202</v>
      </c>
      <c r="M39" s="15" t="s">
        <v>51</v>
      </c>
      <c r="N39" s="102" t="s">
        <v>203</v>
      </c>
      <c r="O39" s="58" t="s">
        <v>204</v>
      </c>
      <c r="P39" s="102" t="s">
        <v>40</v>
      </c>
      <c r="Q39" s="100">
        <v>950000</v>
      </c>
      <c r="R39" s="100">
        <v>950000</v>
      </c>
      <c r="S39" s="246">
        <v>0</v>
      </c>
      <c r="T39" s="102" t="s">
        <v>42</v>
      </c>
      <c r="U39" s="58" t="s">
        <v>55</v>
      </c>
      <c r="V39" s="58" t="s">
        <v>49</v>
      </c>
      <c r="W39" s="34" t="s">
        <v>33</v>
      </c>
      <c r="X39" s="38">
        <f>DATE(YEAR(D39) + 3, MONTH(D39), DAY(D39))</f>
        <v>45117</v>
      </c>
      <c r="Y39" s="38">
        <f>DATE(YEAR(E39) + 3, MONTH(E39), DAY(E39))</f>
        <v>46212</v>
      </c>
      <c r="Z39" s="34" t="s">
        <v>33</v>
      </c>
      <c r="AA39" s="34" t="s">
        <v>44</v>
      </c>
      <c r="AB39" s="34" t="s">
        <v>33</v>
      </c>
      <c r="AC39" s="38" t="s">
        <v>69</v>
      </c>
    </row>
    <row r="40" spans="1:183" ht="31">
      <c r="A40" s="58" t="s">
        <v>924</v>
      </c>
      <c r="B40" s="58" t="s">
        <v>925</v>
      </c>
      <c r="C40" s="58" t="s">
        <v>926</v>
      </c>
      <c r="D40" s="247">
        <v>44043</v>
      </c>
      <c r="E40" s="247">
        <v>44407</v>
      </c>
      <c r="F40" s="58" t="s">
        <v>927</v>
      </c>
      <c r="G40" s="62">
        <v>45138</v>
      </c>
      <c r="H40" s="33" t="s">
        <v>49</v>
      </c>
      <c r="I40" s="34" t="s">
        <v>33</v>
      </c>
      <c r="J40" s="130" t="s">
        <v>928</v>
      </c>
      <c r="K40" s="34" t="s">
        <v>35</v>
      </c>
      <c r="L40" s="114" t="s">
        <v>929</v>
      </c>
      <c r="M40" s="15" t="s">
        <v>37</v>
      </c>
      <c r="N40" s="58" t="s">
        <v>821</v>
      </c>
      <c r="O40" s="99" t="s">
        <v>822</v>
      </c>
      <c r="P40" s="34" t="s">
        <v>40</v>
      </c>
      <c r="Q40" s="100">
        <v>3000</v>
      </c>
      <c r="R40" s="100">
        <v>9000</v>
      </c>
      <c r="S40" s="129">
        <v>0</v>
      </c>
      <c r="T40" s="102" t="s">
        <v>88</v>
      </c>
      <c r="U40" s="58" t="s">
        <v>55</v>
      </c>
      <c r="V40" s="34" t="s">
        <v>32</v>
      </c>
      <c r="W40" s="34" t="s">
        <v>33</v>
      </c>
      <c r="X40" s="38">
        <f>DATE(YEAR('[1]Expired Contracts'!D1342) + 3, MONTH('[1]Expired Contracts'!D1342), DAY('[1]Expired Contracts'!D1342))</f>
        <v>1096</v>
      </c>
      <c r="Y40" s="38">
        <f>DATE(YEAR(E40) + 3, MONTH(E40), DAY(E40))</f>
        <v>45503</v>
      </c>
      <c r="Z40" s="34" t="s">
        <v>33</v>
      </c>
      <c r="AA40" s="34" t="s">
        <v>44</v>
      </c>
      <c r="AB40" s="34" t="s">
        <v>33</v>
      </c>
      <c r="AC40" s="34"/>
    </row>
    <row r="41" spans="1:183">
      <c r="A41" s="56" t="s">
        <v>676</v>
      </c>
      <c r="B41" s="56" t="s">
        <v>940</v>
      </c>
      <c r="C41" s="56" t="s">
        <v>678</v>
      </c>
      <c r="D41" s="132">
        <v>44044</v>
      </c>
      <c r="E41" s="132">
        <v>44773</v>
      </c>
      <c r="F41" s="71" t="s">
        <v>44</v>
      </c>
      <c r="G41" s="132">
        <v>44773</v>
      </c>
      <c r="H41" s="170" t="s">
        <v>32</v>
      </c>
      <c r="I41" s="11" t="s">
        <v>33</v>
      </c>
      <c r="J41" s="133" t="s">
        <v>705</v>
      </c>
      <c r="K41" s="29" t="s">
        <v>44</v>
      </c>
      <c r="L41" s="248" t="s">
        <v>706</v>
      </c>
      <c r="M41" s="64" t="s">
        <v>37</v>
      </c>
      <c r="N41" s="133" t="s">
        <v>594</v>
      </c>
      <c r="O41" s="8" t="s">
        <v>204</v>
      </c>
      <c r="P41" s="29" t="s">
        <v>40</v>
      </c>
      <c r="Q41" s="13">
        <v>3753</v>
      </c>
      <c r="R41" s="93">
        <v>7506</v>
      </c>
      <c r="S41" s="86">
        <v>0</v>
      </c>
      <c r="T41" s="94" t="s">
        <v>79</v>
      </c>
      <c r="U41" s="64" t="s">
        <v>55</v>
      </c>
      <c r="V41" s="29" t="s">
        <v>32</v>
      </c>
      <c r="W41" s="11" t="s">
        <v>33</v>
      </c>
      <c r="X41" s="38">
        <f>DATE(YEAR(D41) + 3, MONTH(D41), DAY(D41))</f>
        <v>45139</v>
      </c>
      <c r="Y41" s="38">
        <f>DATE(YEAR(E41) + 3, MONTH(E41), DAY(E41))</f>
        <v>45869</v>
      </c>
      <c r="Z41" s="11" t="s">
        <v>44</v>
      </c>
      <c r="AA41" s="11" t="s">
        <v>44</v>
      </c>
      <c r="AB41" s="11" t="s">
        <v>33</v>
      </c>
      <c r="AC41" s="10" t="s">
        <v>274</v>
      </c>
    </row>
    <row r="42" spans="1:183" s="50" customFormat="1" ht="135" customHeight="1">
      <c r="A42" s="64" t="s">
        <v>182</v>
      </c>
      <c r="B42" s="64" t="s">
        <v>183</v>
      </c>
      <c r="C42" s="85" t="s">
        <v>184</v>
      </c>
      <c r="D42" s="87">
        <v>44075</v>
      </c>
      <c r="E42" s="249">
        <v>44742</v>
      </c>
      <c r="F42" s="42" t="s">
        <v>44</v>
      </c>
      <c r="G42" s="250">
        <v>44742</v>
      </c>
      <c r="H42" s="89" t="s">
        <v>32</v>
      </c>
      <c r="I42" s="69">
        <v>44713</v>
      </c>
      <c r="J42" s="134" t="s">
        <v>185</v>
      </c>
      <c r="K42" s="53" t="s">
        <v>44</v>
      </c>
      <c r="L42" s="79" t="s">
        <v>186</v>
      </c>
      <c r="M42" s="64" t="s">
        <v>51</v>
      </c>
      <c r="N42" s="134" t="s">
        <v>187</v>
      </c>
      <c r="O42" s="8" t="s">
        <v>188</v>
      </c>
      <c r="P42" s="8" t="s">
        <v>119</v>
      </c>
      <c r="Q42" s="251">
        <v>2000000</v>
      </c>
      <c r="R42" s="127">
        <v>4000000</v>
      </c>
      <c r="S42" s="47">
        <v>0</v>
      </c>
      <c r="T42" s="42" t="s">
        <v>42</v>
      </c>
      <c r="U42" s="42" t="s">
        <v>55</v>
      </c>
      <c r="V42" s="73" t="s">
        <v>32</v>
      </c>
      <c r="W42" s="11" t="s">
        <v>33</v>
      </c>
      <c r="X42" s="10">
        <f>DATE(YEAR(D42) + 3, MONTH(D42), DAY(D42))</f>
        <v>45170</v>
      </c>
      <c r="Y42" s="10">
        <f>DATE(YEAR(E42) + 3, MONTH(E42), DAY(E42))</f>
        <v>45838</v>
      </c>
      <c r="Z42" s="11"/>
      <c r="AA42" s="11" t="s">
        <v>57</v>
      </c>
      <c r="AB42" s="11" t="s">
        <v>57</v>
      </c>
      <c r="AC42" s="11" t="s">
        <v>58</v>
      </c>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row>
    <row r="43" spans="1:183" s="50" customFormat="1" ht="139.5">
      <c r="A43" s="40" t="s">
        <v>452</v>
      </c>
      <c r="B43" s="40" t="s">
        <v>453</v>
      </c>
      <c r="C43" s="110" t="s">
        <v>454</v>
      </c>
      <c r="D43" s="146">
        <v>44075</v>
      </c>
      <c r="E43" s="135">
        <v>45535</v>
      </c>
      <c r="F43" s="40" t="s">
        <v>216</v>
      </c>
      <c r="G43" s="252">
        <v>46265</v>
      </c>
      <c r="H43" s="40" t="s">
        <v>32</v>
      </c>
      <c r="I43" s="49">
        <f>D43+730</f>
        <v>44805</v>
      </c>
      <c r="J43" s="40" t="s">
        <v>455</v>
      </c>
      <c r="K43" s="40" t="s">
        <v>35</v>
      </c>
      <c r="L43" s="52" t="s">
        <v>456</v>
      </c>
      <c r="M43" s="40" t="s">
        <v>64</v>
      </c>
      <c r="N43" s="40" t="s">
        <v>457</v>
      </c>
      <c r="O43" s="53" t="s">
        <v>204</v>
      </c>
      <c r="P43" s="53" t="s">
        <v>40</v>
      </c>
      <c r="Q43" s="137">
        <v>37658.33</v>
      </c>
      <c r="R43" s="127">
        <v>203698.95</v>
      </c>
      <c r="S43" s="55">
        <v>0</v>
      </c>
      <c r="T43" s="56" t="s">
        <v>42</v>
      </c>
      <c r="U43" s="40" t="s">
        <v>55</v>
      </c>
      <c r="V43" s="138" t="s">
        <v>32</v>
      </c>
      <c r="W43" s="161" t="s">
        <v>458</v>
      </c>
      <c r="X43" s="69">
        <f>DATE(YEAR(D43) + 3, MONTH(D43), DAY(D43))</f>
        <v>45170</v>
      </c>
      <c r="Y43" s="69">
        <f>DATE(YEAR(E43) + 3, MONTH(E43), DAY(E43))</f>
        <v>46630</v>
      </c>
      <c r="Z43" s="74" t="s">
        <v>44</v>
      </c>
      <c r="AA43" s="74" t="s">
        <v>44</v>
      </c>
      <c r="AB43" s="74" t="s">
        <v>33</v>
      </c>
      <c r="AC43" s="69" t="s">
        <v>274</v>
      </c>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row>
    <row r="44" spans="1:183" s="50" customFormat="1" ht="60" customHeight="1">
      <c r="A44" s="40" t="s">
        <v>583</v>
      </c>
      <c r="B44" s="40" t="s">
        <v>584</v>
      </c>
      <c r="C44" s="110" t="s">
        <v>585</v>
      </c>
      <c r="D44" s="41">
        <v>44075</v>
      </c>
      <c r="E44" s="135">
        <v>44804</v>
      </c>
      <c r="F44" s="40" t="s">
        <v>49</v>
      </c>
      <c r="G44" s="135">
        <v>44804</v>
      </c>
      <c r="H44" s="42" t="s">
        <v>49</v>
      </c>
      <c r="I44" s="42"/>
      <c r="J44" s="105" t="s">
        <v>430</v>
      </c>
      <c r="K44" s="40" t="s">
        <v>586</v>
      </c>
      <c r="L44" s="106" t="s">
        <v>587</v>
      </c>
      <c r="M44" s="40" t="s">
        <v>37</v>
      </c>
      <c r="N44" s="40" t="s">
        <v>432</v>
      </c>
      <c r="O44" s="74" t="s">
        <v>374</v>
      </c>
      <c r="P44" s="53" t="s">
        <v>332</v>
      </c>
      <c r="Q44" s="253">
        <v>90000</v>
      </c>
      <c r="R44" s="55">
        <v>90000</v>
      </c>
      <c r="S44" s="47">
        <v>0</v>
      </c>
      <c r="T44" s="42" t="s">
        <v>42</v>
      </c>
      <c r="U44" s="42" t="s">
        <v>55</v>
      </c>
      <c r="V44" s="119" t="s">
        <v>49</v>
      </c>
      <c r="W44" s="8" t="s">
        <v>588</v>
      </c>
      <c r="X44" s="69">
        <f>DATE(YEAR(D44) + 3, MONTH(D44), DAY(D44))</f>
        <v>45170</v>
      </c>
      <c r="Y44" s="69">
        <f>DATE(YEAR(E44) + 3, MONTH(E44), DAY(E44))</f>
        <v>45900</v>
      </c>
      <c r="Z44" s="74" t="s">
        <v>33</v>
      </c>
      <c r="AA44" s="74" t="s">
        <v>44</v>
      </c>
      <c r="AB44" s="74" t="s">
        <v>33</v>
      </c>
      <c r="AC44" s="69" t="s">
        <v>45</v>
      </c>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row>
    <row r="45" spans="1:183" ht="46.5">
      <c r="A45" s="166" t="s">
        <v>816</v>
      </c>
      <c r="B45" s="25" t="s">
        <v>817</v>
      </c>
      <c r="C45" s="166" t="s">
        <v>818</v>
      </c>
      <c r="D45" s="167">
        <v>44075</v>
      </c>
      <c r="E45" s="231">
        <v>45170</v>
      </c>
      <c r="F45" s="40" t="s">
        <v>44</v>
      </c>
      <c r="G45" s="254">
        <v>45170</v>
      </c>
      <c r="H45" s="18" t="s">
        <v>49</v>
      </c>
      <c r="I45" s="21" t="s">
        <v>33</v>
      </c>
      <c r="J45" s="255" t="s">
        <v>819</v>
      </c>
      <c r="K45" s="25" t="s">
        <v>35</v>
      </c>
      <c r="L45" s="159" t="s">
        <v>820</v>
      </c>
      <c r="M45" s="15" t="s">
        <v>37</v>
      </c>
      <c r="N45" s="256" t="s">
        <v>821</v>
      </c>
      <c r="O45" s="200" t="s">
        <v>822</v>
      </c>
      <c r="P45" s="94" t="s">
        <v>40</v>
      </c>
      <c r="Q45" s="137">
        <v>8000</v>
      </c>
      <c r="R45" s="127">
        <v>24000</v>
      </c>
      <c r="S45" s="47">
        <v>0</v>
      </c>
      <c r="T45" s="56" t="s">
        <v>88</v>
      </c>
      <c r="U45" s="40" t="s">
        <v>55</v>
      </c>
      <c r="V45" s="119" t="s">
        <v>32</v>
      </c>
      <c r="W45" s="74" t="s">
        <v>33</v>
      </c>
      <c r="X45" s="69">
        <f>DATE(YEAR(D45) + 3, MONTH(D45), DAY(D45))</f>
        <v>45170</v>
      </c>
      <c r="Y45" s="69">
        <f>DATE(YEAR(E45) + 3, MONTH(E45), DAY(E45))</f>
        <v>46266</v>
      </c>
      <c r="Z45" s="74" t="s">
        <v>33</v>
      </c>
      <c r="AA45" s="74" t="s">
        <v>44</v>
      </c>
      <c r="AB45" s="74" t="s">
        <v>33</v>
      </c>
      <c r="AC45" s="74"/>
    </row>
    <row r="46" spans="1:183" ht="48.75" customHeight="1">
      <c r="A46" s="53" t="s">
        <v>333</v>
      </c>
      <c r="B46" s="53" t="s">
        <v>334</v>
      </c>
      <c r="C46" s="53" t="s">
        <v>335</v>
      </c>
      <c r="D46" s="104">
        <v>44105</v>
      </c>
      <c r="E46" s="104">
        <v>45199</v>
      </c>
      <c r="F46" s="25" t="s">
        <v>57</v>
      </c>
      <c r="G46" s="69">
        <v>45930</v>
      </c>
      <c r="H46" s="89" t="s">
        <v>49</v>
      </c>
      <c r="I46" s="69">
        <v>45016</v>
      </c>
      <c r="J46" s="105" t="s">
        <v>336</v>
      </c>
      <c r="K46" s="74" t="s">
        <v>44</v>
      </c>
      <c r="L46" s="139" t="s">
        <v>337</v>
      </c>
      <c r="M46" s="131" t="s">
        <v>51</v>
      </c>
      <c r="N46" s="53" t="s">
        <v>234</v>
      </c>
      <c r="O46" s="74" t="s">
        <v>143</v>
      </c>
      <c r="P46" s="74" t="s">
        <v>67</v>
      </c>
      <c r="Q46" s="93">
        <v>140000</v>
      </c>
      <c r="R46" s="144">
        <f>Q46*5</f>
        <v>700000</v>
      </c>
      <c r="S46" s="257">
        <v>0</v>
      </c>
      <c r="T46" s="21" t="s">
        <v>42</v>
      </c>
      <c r="U46" s="21" t="s">
        <v>55</v>
      </c>
      <c r="V46" s="74" t="s">
        <v>49</v>
      </c>
      <c r="W46" s="11" t="s">
        <v>33</v>
      </c>
      <c r="X46" s="69">
        <f>DATE(YEAR(D46) + 3, MONTH(D46), DAY(D46))</f>
        <v>45200</v>
      </c>
      <c r="Y46" s="69">
        <f>DATE(YEAR(E46) + 3, MONTH(E46), DAY(E46))</f>
        <v>46295</v>
      </c>
      <c r="Z46" s="74" t="s">
        <v>33</v>
      </c>
      <c r="AA46" s="74" t="s">
        <v>44</v>
      </c>
      <c r="AB46" s="74" t="s">
        <v>33</v>
      </c>
      <c r="AC46" s="69" t="s">
        <v>136</v>
      </c>
    </row>
    <row r="47" spans="1:183" ht="31">
      <c r="A47" s="11" t="s">
        <v>445</v>
      </c>
      <c r="B47" s="8" t="s">
        <v>446</v>
      </c>
      <c r="C47" s="8" t="s">
        <v>447</v>
      </c>
      <c r="D47" s="9">
        <v>44105</v>
      </c>
      <c r="E47" s="9">
        <v>45199</v>
      </c>
      <c r="F47" s="8" t="s">
        <v>448</v>
      </c>
      <c r="G47" s="9">
        <v>45930</v>
      </c>
      <c r="H47" s="11" t="s">
        <v>49</v>
      </c>
      <c r="I47" s="10">
        <f>D47+730</f>
        <v>44835</v>
      </c>
      <c r="J47" s="164" t="s">
        <v>449</v>
      </c>
      <c r="K47" s="11" t="s">
        <v>35</v>
      </c>
      <c r="L47" s="12" t="s">
        <v>450</v>
      </c>
      <c r="M47" s="8" t="s">
        <v>64</v>
      </c>
      <c r="N47" s="8" t="s">
        <v>451</v>
      </c>
      <c r="O47" s="11" t="s">
        <v>295</v>
      </c>
      <c r="P47" s="11" t="s">
        <v>67</v>
      </c>
      <c r="Q47" s="13">
        <v>70000</v>
      </c>
      <c r="R47" s="13">
        <v>210000</v>
      </c>
      <c r="S47" s="28">
        <v>0</v>
      </c>
      <c r="T47" s="11" t="s">
        <v>42</v>
      </c>
      <c r="U47" s="11" t="s">
        <v>55</v>
      </c>
      <c r="V47" s="11" t="s">
        <v>49</v>
      </c>
      <c r="W47" s="11" t="s">
        <v>33</v>
      </c>
      <c r="X47" s="10">
        <f>DATE(YEAR(D47) + 3, MONTH(D47), DAY(D47))</f>
        <v>45200</v>
      </c>
      <c r="Y47" s="10">
        <f>DATE(YEAR(E47) + 3, MONTH(E47), DAY(E47))</f>
        <v>46295</v>
      </c>
      <c r="Z47" s="11" t="s">
        <v>33</v>
      </c>
      <c r="AA47" s="11" t="s">
        <v>44</v>
      </c>
      <c r="AB47" s="11" t="s">
        <v>33</v>
      </c>
      <c r="AC47" s="11" t="s">
        <v>45</v>
      </c>
    </row>
    <row r="48" spans="1:183" ht="31">
      <c r="A48" s="8" t="s">
        <v>530</v>
      </c>
      <c r="B48" s="8" t="s">
        <v>531</v>
      </c>
      <c r="C48" s="8" t="s">
        <v>532</v>
      </c>
      <c r="D48" s="72">
        <v>44116</v>
      </c>
      <c r="E48" s="9">
        <v>44726</v>
      </c>
      <c r="F48" s="11" t="s">
        <v>44</v>
      </c>
      <c r="G48" s="9">
        <v>44726</v>
      </c>
      <c r="H48" s="44" t="s">
        <v>32</v>
      </c>
      <c r="I48" s="10">
        <v>44574</v>
      </c>
      <c r="J48" s="73" t="s">
        <v>533</v>
      </c>
      <c r="K48" s="11" t="s">
        <v>35</v>
      </c>
      <c r="L48" s="12" t="s">
        <v>534</v>
      </c>
      <c r="M48" s="8" t="s">
        <v>64</v>
      </c>
      <c r="N48" s="11" t="s">
        <v>535</v>
      </c>
      <c r="O48" s="53" t="s">
        <v>204</v>
      </c>
      <c r="P48" s="11" t="s">
        <v>40</v>
      </c>
      <c r="Q48" s="13">
        <v>119000</v>
      </c>
      <c r="R48" s="13">
        <v>119000</v>
      </c>
      <c r="S48" s="14">
        <v>0</v>
      </c>
      <c r="T48" s="11" t="s">
        <v>42</v>
      </c>
      <c r="U48" s="11" t="s">
        <v>55</v>
      </c>
      <c r="V48" s="11" t="s">
        <v>32</v>
      </c>
      <c r="W48" s="11" t="s">
        <v>33</v>
      </c>
      <c r="X48" s="10">
        <f>DATE(YEAR(D48) + 3, MONTH(D48), DAY(D48))</f>
        <v>45211</v>
      </c>
      <c r="Y48" s="10">
        <f>DATE(YEAR(E48) + 3, MONTH(E48), DAY(E48))</f>
        <v>45822</v>
      </c>
      <c r="Z48" s="11" t="s">
        <v>44</v>
      </c>
      <c r="AA48" s="11" t="s">
        <v>57</v>
      </c>
      <c r="AB48" s="11" t="s">
        <v>57</v>
      </c>
      <c r="AC48" s="11" t="s">
        <v>274</v>
      </c>
    </row>
    <row r="49" spans="1:29" ht="46.5">
      <c r="A49" s="56" t="s">
        <v>325</v>
      </c>
      <c r="B49" s="56" t="s">
        <v>326</v>
      </c>
      <c r="C49" s="56" t="s">
        <v>327</v>
      </c>
      <c r="D49" s="41">
        <v>44137</v>
      </c>
      <c r="E49" s="132">
        <v>45231</v>
      </c>
      <c r="F49" s="40" t="s">
        <v>57</v>
      </c>
      <c r="G49" s="43">
        <v>45597</v>
      </c>
      <c r="H49" s="75" t="s">
        <v>49</v>
      </c>
      <c r="I49" s="10">
        <v>44576</v>
      </c>
      <c r="J49" s="234" t="s">
        <v>328</v>
      </c>
      <c r="K49" s="40" t="s">
        <v>44</v>
      </c>
      <c r="L49" s="52" t="s">
        <v>329</v>
      </c>
      <c r="M49" s="8" t="s">
        <v>64</v>
      </c>
      <c r="N49" s="56" t="s">
        <v>330</v>
      </c>
      <c r="O49" s="56" t="s">
        <v>331</v>
      </c>
      <c r="P49" s="40" t="s">
        <v>332</v>
      </c>
      <c r="Q49" s="127">
        <f>R49/4</f>
        <v>175000</v>
      </c>
      <c r="R49" s="127">
        <v>700000</v>
      </c>
      <c r="S49" s="55">
        <v>0</v>
      </c>
      <c r="T49" s="42" t="s">
        <v>42</v>
      </c>
      <c r="U49" s="42" t="s">
        <v>55</v>
      </c>
      <c r="V49" s="11" t="s">
        <v>49</v>
      </c>
      <c r="W49" s="186"/>
      <c r="X49" s="10">
        <f>DATE(YEAR(D50) + 3, MONTH(D50), DAY(D50))</f>
        <v>45239</v>
      </c>
      <c r="Y49" s="10">
        <f>DATE(YEAR(E49) + 3, MONTH(E49), DAY(E49))</f>
        <v>46327</v>
      </c>
      <c r="Z49" s="11" t="s">
        <v>33</v>
      </c>
      <c r="AA49" s="11" t="s">
        <v>44</v>
      </c>
      <c r="AB49" s="11" t="s">
        <v>33</v>
      </c>
      <c r="AC49" s="11" t="s">
        <v>310</v>
      </c>
    </row>
    <row r="50" spans="1:29" ht="77.5">
      <c r="A50" s="8" t="s">
        <v>149</v>
      </c>
      <c r="B50" s="8" t="s">
        <v>150</v>
      </c>
      <c r="C50" s="8" t="s">
        <v>151</v>
      </c>
      <c r="D50" s="9">
        <v>44144</v>
      </c>
      <c r="E50" s="9">
        <v>45961</v>
      </c>
      <c r="F50" s="8" t="s">
        <v>44</v>
      </c>
      <c r="G50" s="9">
        <v>45961</v>
      </c>
      <c r="H50" s="44" t="s">
        <v>32</v>
      </c>
      <c r="I50" s="10">
        <v>44986</v>
      </c>
      <c r="J50" s="76" t="s">
        <v>152</v>
      </c>
      <c r="K50" s="8" t="s">
        <v>44</v>
      </c>
      <c r="L50" s="95" t="s">
        <v>153</v>
      </c>
      <c r="M50" s="8" t="s">
        <v>51</v>
      </c>
      <c r="N50" s="8" t="s">
        <v>134</v>
      </c>
      <c r="O50" s="8" t="s">
        <v>154</v>
      </c>
      <c r="P50" s="8" t="s">
        <v>155</v>
      </c>
      <c r="Q50" s="13">
        <v>1800000</v>
      </c>
      <c r="R50" s="13">
        <v>9000000</v>
      </c>
      <c r="S50" s="28">
        <v>0</v>
      </c>
      <c r="T50" s="11" t="s">
        <v>42</v>
      </c>
      <c r="U50" s="85" t="s">
        <v>55</v>
      </c>
      <c r="V50" s="85" t="s">
        <v>32</v>
      </c>
      <c r="W50" s="74" t="s">
        <v>33</v>
      </c>
      <c r="X50" s="69">
        <f>DATE(YEAR(D50) + 3, MONTH(D50), DAY(D50))</f>
        <v>45239</v>
      </c>
      <c r="Y50" s="70">
        <f>DATE(YEAR(E50) + 3, MONTH(E50), DAY(E50))</f>
        <v>47057</v>
      </c>
      <c r="Z50" s="74" t="s">
        <v>33</v>
      </c>
      <c r="AA50" s="11" t="s">
        <v>57</v>
      </c>
      <c r="AB50" s="11" t="s">
        <v>57</v>
      </c>
      <c r="AC50" s="10" t="s">
        <v>136</v>
      </c>
    </row>
    <row r="51" spans="1:29" ht="31">
      <c r="A51" s="8" t="s">
        <v>741</v>
      </c>
      <c r="B51" s="8" t="s">
        <v>742</v>
      </c>
      <c r="C51" s="8" t="s">
        <v>743</v>
      </c>
      <c r="D51" s="9">
        <v>44158</v>
      </c>
      <c r="E51" s="9">
        <v>44886</v>
      </c>
      <c r="F51" s="8" t="s">
        <v>49</v>
      </c>
      <c r="G51" s="10">
        <v>44886</v>
      </c>
      <c r="H51" s="44" t="s">
        <v>49</v>
      </c>
      <c r="I51" s="11" t="s">
        <v>33</v>
      </c>
      <c r="J51" s="76" t="s">
        <v>744</v>
      </c>
      <c r="K51" s="8" t="s">
        <v>35</v>
      </c>
      <c r="L51" s="95" t="s">
        <v>745</v>
      </c>
      <c r="M51" s="8" t="s">
        <v>37</v>
      </c>
      <c r="N51" s="8" t="s">
        <v>432</v>
      </c>
      <c r="O51" s="53" t="s">
        <v>374</v>
      </c>
      <c r="P51" s="8" t="s">
        <v>155</v>
      </c>
      <c r="Q51" s="13">
        <v>38150</v>
      </c>
      <c r="R51" s="13">
        <v>38150</v>
      </c>
      <c r="S51" s="14">
        <v>0</v>
      </c>
      <c r="T51" s="11" t="s">
        <v>42</v>
      </c>
      <c r="U51" s="11" t="s">
        <v>55</v>
      </c>
      <c r="V51" s="29" t="s">
        <v>49</v>
      </c>
      <c r="W51" s="11" t="s">
        <v>33</v>
      </c>
      <c r="X51" s="10">
        <f>DATE(YEAR(D51) + 3, MONTH(D51), DAY(D51))</f>
        <v>45253</v>
      </c>
      <c r="Y51" s="10">
        <f>DATE(YEAR(E51) + 3, MONTH(E51), DAY(E51))</f>
        <v>45982</v>
      </c>
      <c r="Z51" s="11" t="s">
        <v>33</v>
      </c>
      <c r="AA51" s="11" t="s">
        <v>44</v>
      </c>
      <c r="AB51" s="11" t="s">
        <v>33</v>
      </c>
      <c r="AC51" s="11" t="s">
        <v>45</v>
      </c>
    </row>
    <row r="52" spans="1:29" ht="77.5">
      <c r="A52" s="31" t="s">
        <v>729</v>
      </c>
      <c r="B52" s="31" t="s">
        <v>730</v>
      </c>
      <c r="C52" s="31" t="s">
        <v>731</v>
      </c>
      <c r="D52" s="59">
        <v>44197</v>
      </c>
      <c r="E52" s="59">
        <v>44561</v>
      </c>
      <c r="F52" s="31" t="s">
        <v>732</v>
      </c>
      <c r="G52" s="32">
        <v>45291</v>
      </c>
      <c r="H52" s="103" t="s">
        <v>49</v>
      </c>
      <c r="I52" s="11" t="s">
        <v>33</v>
      </c>
      <c r="J52" s="258" t="s">
        <v>733</v>
      </c>
      <c r="K52" s="34" t="s">
        <v>44</v>
      </c>
      <c r="L52" s="114" t="s">
        <v>734</v>
      </c>
      <c r="M52" s="31" t="s">
        <v>37</v>
      </c>
      <c r="N52" s="31" t="s">
        <v>735</v>
      </c>
      <c r="O52" s="31" t="s">
        <v>390</v>
      </c>
      <c r="P52" s="31" t="s">
        <v>135</v>
      </c>
      <c r="Q52" s="259">
        <v>39600</v>
      </c>
      <c r="R52" s="259">
        <v>39600</v>
      </c>
      <c r="S52" s="80">
        <v>0</v>
      </c>
      <c r="T52" s="102" t="s">
        <v>42</v>
      </c>
      <c r="U52" s="31" t="s">
        <v>55</v>
      </c>
      <c r="V52" s="30" t="s">
        <v>49</v>
      </c>
      <c r="W52" s="34" t="s">
        <v>33</v>
      </c>
      <c r="X52" s="38">
        <f>DATE(YEAR(D52) + 3, MONTH(D52), DAY(D52))</f>
        <v>45292</v>
      </c>
      <c r="Y52" s="39">
        <f>DATE(YEAR(E52) + 3, MONTH(E52), DAY(E52))</f>
        <v>45657</v>
      </c>
      <c r="Z52" s="34" t="s">
        <v>33</v>
      </c>
      <c r="AA52" s="34" t="s">
        <v>44</v>
      </c>
      <c r="AB52" s="34" t="s">
        <v>33</v>
      </c>
      <c r="AC52" s="35" t="s">
        <v>310</v>
      </c>
    </row>
    <row r="53" spans="1:29" ht="62">
      <c r="A53" s="40" t="s">
        <v>46</v>
      </c>
      <c r="B53" s="40" t="s">
        <v>47</v>
      </c>
      <c r="C53" s="40" t="s">
        <v>48</v>
      </c>
      <c r="D53" s="41">
        <v>44204</v>
      </c>
      <c r="E53" s="132">
        <v>47490</v>
      </c>
      <c r="F53" s="40" t="s">
        <v>49</v>
      </c>
      <c r="G53" s="41">
        <v>47490</v>
      </c>
      <c r="H53" s="147" t="s">
        <v>32</v>
      </c>
      <c r="I53" s="10">
        <v>44750</v>
      </c>
      <c r="J53" s="45" t="s">
        <v>50</v>
      </c>
      <c r="K53" s="8"/>
      <c r="L53" s="8"/>
      <c r="M53" s="45" t="s">
        <v>51</v>
      </c>
      <c r="N53" s="31" t="s">
        <v>52</v>
      </c>
      <c r="O53" s="42" t="s">
        <v>53</v>
      </c>
      <c r="P53" s="42" t="s">
        <v>54</v>
      </c>
      <c r="Q53" s="260">
        <v>10500000</v>
      </c>
      <c r="R53" s="28" t="s">
        <v>33</v>
      </c>
      <c r="S53" s="55">
        <v>0</v>
      </c>
      <c r="T53" s="29" t="s">
        <v>42</v>
      </c>
      <c r="U53" s="40" t="s">
        <v>55</v>
      </c>
      <c r="V53" s="42" t="s">
        <v>32</v>
      </c>
      <c r="W53" s="8" t="s">
        <v>56</v>
      </c>
      <c r="X53" s="10">
        <f>DATE(YEAR(D53) + 3, MONTH(D53), DAY(D53))</f>
        <v>45299</v>
      </c>
      <c r="Y53" s="49">
        <f>DATE(YEAR(E53) + 3, MONTH(E53), DAY(E53))</f>
        <v>48586</v>
      </c>
      <c r="Z53" s="11" t="s">
        <v>33</v>
      </c>
      <c r="AA53" s="11" t="s">
        <v>57</v>
      </c>
      <c r="AB53" s="11" t="s">
        <v>57</v>
      </c>
      <c r="AC53" s="136" t="s">
        <v>58</v>
      </c>
    </row>
    <row r="54" spans="1:29">
      <c r="A54" s="56" t="s">
        <v>950</v>
      </c>
      <c r="B54" s="56" t="s">
        <v>951</v>
      </c>
      <c r="C54" s="56" t="s">
        <v>678</v>
      </c>
      <c r="D54" s="132">
        <v>44213</v>
      </c>
      <c r="E54" s="41">
        <v>44652</v>
      </c>
      <c r="F54" s="40" t="s">
        <v>44</v>
      </c>
      <c r="G54" s="41">
        <v>44652</v>
      </c>
      <c r="H54" s="153" t="s">
        <v>49</v>
      </c>
      <c r="I54" s="11" t="s">
        <v>33</v>
      </c>
      <c r="J54" s="234" t="s">
        <v>952</v>
      </c>
      <c r="K54" s="11" t="s">
        <v>44</v>
      </c>
      <c r="L54" s="114" t="s">
        <v>953</v>
      </c>
      <c r="M54" s="40" t="s">
        <v>37</v>
      </c>
      <c r="N54" s="81" t="s">
        <v>594</v>
      </c>
      <c r="O54" s="40" t="s">
        <v>204</v>
      </c>
      <c r="P54" s="56" t="s">
        <v>40</v>
      </c>
      <c r="Q54" s="13">
        <v>3703</v>
      </c>
      <c r="R54" s="13">
        <v>3703</v>
      </c>
      <c r="S54" s="55">
        <v>0</v>
      </c>
      <c r="T54" s="29" t="s">
        <v>79</v>
      </c>
      <c r="U54" s="40" t="s">
        <v>55</v>
      </c>
      <c r="V54" s="56" t="s">
        <v>32</v>
      </c>
      <c r="W54" s="11" t="s">
        <v>33</v>
      </c>
      <c r="X54" s="10">
        <f>DATE(YEAR(D54) + 3, MONTH(D54), DAY(D54))</f>
        <v>45308</v>
      </c>
      <c r="Y54" s="49">
        <f>DATE(YEAR(E54) + 3, MONTH(E54), DAY(E54))</f>
        <v>45748</v>
      </c>
      <c r="Z54" s="11" t="s">
        <v>44</v>
      </c>
      <c r="AA54" s="11" t="s">
        <v>44</v>
      </c>
      <c r="AB54" s="11" t="s">
        <v>33</v>
      </c>
      <c r="AC54" s="136" t="s">
        <v>274</v>
      </c>
    </row>
    <row r="55" spans="1:29" ht="46.5">
      <c r="A55" s="40" t="s">
        <v>305</v>
      </c>
      <c r="B55" s="40" t="s">
        <v>306</v>
      </c>
      <c r="C55" s="40" t="s">
        <v>307</v>
      </c>
      <c r="D55" s="41">
        <v>44235</v>
      </c>
      <c r="E55" s="41">
        <v>45695</v>
      </c>
      <c r="F55" s="40" t="s">
        <v>44</v>
      </c>
      <c r="G55" s="49">
        <v>45695</v>
      </c>
      <c r="H55" s="147" t="s">
        <v>32</v>
      </c>
      <c r="I55" s="10">
        <f>D55+365</f>
        <v>44600</v>
      </c>
      <c r="J55" s="45" t="s">
        <v>223</v>
      </c>
      <c r="K55" s="11" t="s">
        <v>44</v>
      </c>
      <c r="L55" s="12" t="s">
        <v>308</v>
      </c>
      <c r="M55" s="45" t="s">
        <v>64</v>
      </c>
      <c r="N55" s="31" t="s">
        <v>309</v>
      </c>
      <c r="O55" s="85" t="s">
        <v>154</v>
      </c>
      <c r="P55" s="40" t="s">
        <v>155</v>
      </c>
      <c r="Q55" s="13">
        <v>187500</v>
      </c>
      <c r="R55" s="13">
        <v>750000</v>
      </c>
      <c r="S55" s="55">
        <v>0</v>
      </c>
      <c r="T55" s="29" t="s">
        <v>42</v>
      </c>
      <c r="U55" s="40" t="s">
        <v>55</v>
      </c>
      <c r="V55" s="42" t="s">
        <v>32</v>
      </c>
      <c r="W55" s="11" t="s">
        <v>33</v>
      </c>
      <c r="X55" s="10">
        <f>DATE(YEAR(D55) + 3, MONTH(D55), DAY(D55))</f>
        <v>45330</v>
      </c>
      <c r="Y55" s="49">
        <f>DATE(YEAR(E55) + 3, MONTH(E55), DAY(E55))</f>
        <v>46790</v>
      </c>
      <c r="Z55" s="11" t="s">
        <v>33</v>
      </c>
      <c r="AA55" s="11" t="s">
        <v>57</v>
      </c>
      <c r="AB55" s="11" t="s">
        <v>57</v>
      </c>
      <c r="AC55" s="83" t="s">
        <v>310</v>
      </c>
    </row>
    <row r="56" spans="1:29" ht="31">
      <c r="A56" s="40" t="s">
        <v>213</v>
      </c>
      <c r="B56" s="40" t="s">
        <v>214</v>
      </c>
      <c r="C56" s="40" t="s">
        <v>215</v>
      </c>
      <c r="D56" s="146">
        <v>44249</v>
      </c>
      <c r="E56" s="146">
        <v>44978</v>
      </c>
      <c r="F56" s="40" t="s">
        <v>216</v>
      </c>
      <c r="G56" s="41">
        <v>45709</v>
      </c>
      <c r="H56" s="75" t="s">
        <v>32</v>
      </c>
      <c r="I56" s="10">
        <v>44958</v>
      </c>
      <c r="J56" s="45" t="s">
        <v>129</v>
      </c>
      <c r="K56" s="8" t="s">
        <v>44</v>
      </c>
      <c r="L56" s="79" t="s">
        <v>217</v>
      </c>
      <c r="M56" s="40" t="s">
        <v>51</v>
      </c>
      <c r="N56" s="64" t="s">
        <v>218</v>
      </c>
      <c r="O56" s="64" t="s">
        <v>219</v>
      </c>
      <c r="P56" s="64" t="s">
        <v>119</v>
      </c>
      <c r="Q56" s="13">
        <v>750000</v>
      </c>
      <c r="R56" s="13">
        <v>3000000</v>
      </c>
      <c r="S56" s="55" t="s">
        <v>32</v>
      </c>
      <c r="T56" s="64" t="s">
        <v>42</v>
      </c>
      <c r="U56" s="64" t="s">
        <v>55</v>
      </c>
      <c r="V56" s="85" t="s">
        <v>32</v>
      </c>
      <c r="W56" s="125" t="s">
        <v>220</v>
      </c>
      <c r="X56" s="10">
        <f>DATE(YEAR(D56) + 3, MONTH(D56), DAY(D56))</f>
        <v>45344</v>
      </c>
      <c r="Y56" s="49">
        <f>DATE(YEAR(E56) + 3, MONTH(E56), DAY(E56))</f>
        <v>46074</v>
      </c>
      <c r="Z56" s="11" t="s">
        <v>33</v>
      </c>
      <c r="AA56" s="11" t="s">
        <v>57</v>
      </c>
      <c r="AB56" s="11" t="s">
        <v>57</v>
      </c>
      <c r="AC56" s="76" t="s">
        <v>136</v>
      </c>
    </row>
    <row r="57" spans="1:29" ht="108.5">
      <c r="A57" s="40" t="s">
        <v>562</v>
      </c>
      <c r="B57" s="40" t="s">
        <v>563</v>
      </c>
      <c r="C57" s="40" t="s">
        <v>564</v>
      </c>
      <c r="D57" s="146">
        <v>44249</v>
      </c>
      <c r="E57" s="146">
        <v>44773</v>
      </c>
      <c r="F57" s="40" t="s">
        <v>44</v>
      </c>
      <c r="G57" s="261">
        <v>44773</v>
      </c>
      <c r="H57" s="75" t="s">
        <v>32</v>
      </c>
      <c r="I57" s="11" t="s">
        <v>33</v>
      </c>
      <c r="J57" s="45" t="s">
        <v>565</v>
      </c>
      <c r="K57" s="11" t="s">
        <v>44</v>
      </c>
      <c r="L57" s="46" t="s">
        <v>566</v>
      </c>
      <c r="M57" s="110" t="s">
        <v>37</v>
      </c>
      <c r="N57" s="40" t="s">
        <v>567</v>
      </c>
      <c r="O57" s="40" t="s">
        <v>568</v>
      </c>
      <c r="P57" s="40" t="s">
        <v>332</v>
      </c>
      <c r="Q57" s="13">
        <v>98050</v>
      </c>
      <c r="R57" s="13">
        <v>98050</v>
      </c>
      <c r="S57" s="55">
        <v>0</v>
      </c>
      <c r="T57" s="11" t="s">
        <v>42</v>
      </c>
      <c r="U57" s="8" t="s">
        <v>55</v>
      </c>
      <c r="V57" s="29" t="s">
        <v>32</v>
      </c>
      <c r="W57" s="48"/>
      <c r="X57" s="10">
        <f>DATE(YEAR(D57) + 3, MONTH(D57), DAY(D57))</f>
        <v>45344</v>
      </c>
      <c r="Y57" s="49">
        <f>DATE(YEAR(E57) + 3, MONTH(E57), DAY(E57))</f>
        <v>45869</v>
      </c>
      <c r="Z57" s="10"/>
      <c r="AA57" s="10" t="s">
        <v>44</v>
      </c>
      <c r="AB57" s="10" t="s">
        <v>33</v>
      </c>
      <c r="AC57" s="148" t="s">
        <v>45</v>
      </c>
    </row>
    <row r="58" spans="1:29" ht="93">
      <c r="A58" s="262" t="s">
        <v>833</v>
      </c>
      <c r="B58" s="262" t="s">
        <v>834</v>
      </c>
      <c r="C58" s="262" t="s">
        <v>835</v>
      </c>
      <c r="D58" s="82">
        <v>44263</v>
      </c>
      <c r="E58" s="82">
        <v>44681</v>
      </c>
      <c r="F58" s="42" t="s">
        <v>44</v>
      </c>
      <c r="G58" s="82">
        <v>44681</v>
      </c>
      <c r="H58" s="44" t="s">
        <v>32</v>
      </c>
      <c r="I58" s="11" t="s">
        <v>33</v>
      </c>
      <c r="J58" s="263" t="s">
        <v>836</v>
      </c>
      <c r="K58" s="8" t="s">
        <v>35</v>
      </c>
      <c r="L58" s="52" t="s">
        <v>837</v>
      </c>
      <c r="M58" s="40" t="s">
        <v>37</v>
      </c>
      <c r="N58" s="262" t="s">
        <v>838</v>
      </c>
      <c r="O58" s="262" t="s">
        <v>839</v>
      </c>
      <c r="P58" s="42" t="s">
        <v>54</v>
      </c>
      <c r="Q58" s="13">
        <v>20000</v>
      </c>
      <c r="R58" s="13">
        <v>20000</v>
      </c>
      <c r="S58" s="55">
        <v>0</v>
      </c>
      <c r="T58" s="56" t="s">
        <v>88</v>
      </c>
      <c r="U58" s="40" t="s">
        <v>55</v>
      </c>
      <c r="V58" s="42" t="s">
        <v>32</v>
      </c>
      <c r="W58" s="11" t="s">
        <v>33</v>
      </c>
      <c r="X58" s="10">
        <f>DATE(YEAR(D58) + 3, MONTH(D58), DAY(D58))</f>
        <v>45359</v>
      </c>
      <c r="Y58" s="10">
        <f>DATE(YEAR(E58) + 3, MONTH(E58), DAY(E58))</f>
        <v>45777</v>
      </c>
      <c r="Z58" s="11" t="s">
        <v>33</v>
      </c>
      <c r="AA58" s="11" t="s">
        <v>44</v>
      </c>
      <c r="AB58" s="11" t="s">
        <v>33</v>
      </c>
      <c r="AC58" s="73"/>
    </row>
    <row r="59" spans="1:29" ht="77.5">
      <c r="A59" s="40" t="s">
        <v>491</v>
      </c>
      <c r="B59" s="225" t="s">
        <v>492</v>
      </c>
      <c r="C59" s="264" t="s">
        <v>493</v>
      </c>
      <c r="D59" s="82">
        <v>44277</v>
      </c>
      <c r="E59" s="82">
        <v>44957</v>
      </c>
      <c r="F59" s="42" t="s">
        <v>494</v>
      </c>
      <c r="G59" s="49">
        <v>45322</v>
      </c>
      <c r="H59" s="44" t="s">
        <v>32</v>
      </c>
      <c r="I59" s="10">
        <v>44642</v>
      </c>
      <c r="J59" s="265" t="s">
        <v>495</v>
      </c>
      <c r="K59" s="11" t="s">
        <v>44</v>
      </c>
      <c r="L59" s="42">
        <v>25185</v>
      </c>
      <c r="M59" s="42" t="s">
        <v>37</v>
      </c>
      <c r="N59" s="42" t="s">
        <v>496</v>
      </c>
      <c r="O59" s="42" t="s">
        <v>374</v>
      </c>
      <c r="P59" s="40" t="s">
        <v>135</v>
      </c>
      <c r="Q59" s="14">
        <v>83987.02</v>
      </c>
      <c r="R59" s="14">
        <v>158608.67000000001</v>
      </c>
      <c r="S59" s="266">
        <v>0</v>
      </c>
      <c r="T59" s="42" t="s">
        <v>42</v>
      </c>
      <c r="U59" s="42" t="s">
        <v>55</v>
      </c>
      <c r="V59" s="11" t="s">
        <v>32</v>
      </c>
      <c r="W59" s="149" t="s">
        <v>497</v>
      </c>
      <c r="X59" s="10">
        <f>DATE(YEAR(D59) + 3, MONTH(D59), DAY(D59))</f>
        <v>45373</v>
      </c>
      <c r="Y59" s="10">
        <f>DATE(YEAR(E59) + 3, MONTH(E59), DAY(E59))</f>
        <v>46053</v>
      </c>
      <c r="Z59" s="11" t="s">
        <v>49</v>
      </c>
      <c r="AA59" s="11" t="s">
        <v>44</v>
      </c>
      <c r="AB59" s="11" t="s">
        <v>33</v>
      </c>
      <c r="AC59" s="73" t="s">
        <v>310</v>
      </c>
    </row>
    <row r="60" spans="1:29" ht="31">
      <c r="A60" s="40" t="s">
        <v>137</v>
      </c>
      <c r="B60" s="40" t="s">
        <v>138</v>
      </c>
      <c r="C60" s="40" t="s">
        <v>138</v>
      </c>
      <c r="D60" s="146">
        <v>44287</v>
      </c>
      <c r="E60" s="146">
        <v>45382</v>
      </c>
      <c r="F60" s="40" t="s">
        <v>139</v>
      </c>
      <c r="G60" s="41">
        <v>46843</v>
      </c>
      <c r="H60" s="75" t="s">
        <v>49</v>
      </c>
      <c r="I60" s="10">
        <v>44930</v>
      </c>
      <c r="J60" s="45" t="s">
        <v>140</v>
      </c>
      <c r="K60" s="11" t="s">
        <v>44</v>
      </c>
      <c r="L60" s="46" t="s">
        <v>141</v>
      </c>
      <c r="M60" s="40" t="s">
        <v>51</v>
      </c>
      <c r="N60" s="40" t="s">
        <v>142</v>
      </c>
      <c r="O60" s="267" t="s">
        <v>143</v>
      </c>
      <c r="P60" s="40" t="s">
        <v>67</v>
      </c>
      <c r="Q60" s="13">
        <v>2075000.34</v>
      </c>
      <c r="R60" s="13">
        <v>14525002.380000001</v>
      </c>
      <c r="S60" s="55"/>
      <c r="T60" s="40" t="s">
        <v>42</v>
      </c>
      <c r="U60" s="40" t="s">
        <v>55</v>
      </c>
      <c r="V60" s="40" t="s">
        <v>49</v>
      </c>
      <c r="W60" s="74" t="s">
        <v>33</v>
      </c>
      <c r="X60" s="69">
        <f>DATE(YEAR(D60) + 3, MONTH(D60), DAY(D60))</f>
        <v>45383</v>
      </c>
      <c r="Y60" s="70">
        <f>DATE(YEAR(E60) + 3, MONTH(E60), DAY(E60))</f>
        <v>46477</v>
      </c>
      <c r="Z60" s="74" t="s">
        <v>33</v>
      </c>
      <c r="AA60" s="74" t="s">
        <v>57</v>
      </c>
      <c r="AB60" s="74" t="s">
        <v>57</v>
      </c>
      <c r="AC60" s="105" t="s">
        <v>136</v>
      </c>
    </row>
    <row r="61" spans="1:29" ht="31">
      <c r="A61" s="42" t="s">
        <v>251</v>
      </c>
      <c r="B61" s="40" t="s">
        <v>252</v>
      </c>
      <c r="C61" s="40" t="s">
        <v>253</v>
      </c>
      <c r="D61" s="41">
        <v>44287</v>
      </c>
      <c r="E61" s="132">
        <v>45381</v>
      </c>
      <c r="F61" s="40" t="s">
        <v>32</v>
      </c>
      <c r="G61" s="132">
        <v>45381</v>
      </c>
      <c r="H61" s="44" t="s">
        <v>32</v>
      </c>
      <c r="I61" s="10">
        <f>D61+365</f>
        <v>44652</v>
      </c>
      <c r="J61" s="45" t="s">
        <v>254</v>
      </c>
      <c r="K61" s="11" t="s">
        <v>44</v>
      </c>
      <c r="L61" s="46" t="s">
        <v>255</v>
      </c>
      <c r="M61" s="40" t="s">
        <v>51</v>
      </c>
      <c r="N61" s="40" t="s">
        <v>256</v>
      </c>
      <c r="O61" s="40" t="s">
        <v>204</v>
      </c>
      <c r="P61" s="56" t="s">
        <v>40</v>
      </c>
      <c r="Q61" s="13">
        <v>990000</v>
      </c>
      <c r="R61" s="13">
        <v>1980000</v>
      </c>
      <c r="S61" s="55">
        <v>0</v>
      </c>
      <c r="T61" s="42" t="s">
        <v>88</v>
      </c>
      <c r="U61" s="40" t="s">
        <v>55</v>
      </c>
      <c r="V61" s="153" t="s">
        <v>32</v>
      </c>
      <c r="W61" s="48"/>
      <c r="X61" s="10">
        <f>DATE(YEAR(D61) + 3, MONTH(D61), DAY(D61))</f>
        <v>45383</v>
      </c>
      <c r="Y61" s="10">
        <f>DATE(YEAR(E61) + 3, MONTH(E61), DAY(E61))</f>
        <v>46476</v>
      </c>
      <c r="Z61" s="11"/>
      <c r="AA61" s="11" t="s">
        <v>44</v>
      </c>
      <c r="AB61" s="11" t="s">
        <v>33</v>
      </c>
      <c r="AC61" s="11" t="s">
        <v>69</v>
      </c>
    </row>
    <row r="62" spans="1:29" ht="31">
      <c r="A62" s="262" t="s">
        <v>773</v>
      </c>
      <c r="B62" s="262" t="s">
        <v>774</v>
      </c>
      <c r="C62" s="262" t="s">
        <v>775</v>
      </c>
      <c r="D62" s="82">
        <v>44287</v>
      </c>
      <c r="E62" s="82">
        <v>45382</v>
      </c>
      <c r="F62" s="42" t="s">
        <v>44</v>
      </c>
      <c r="G62" s="82">
        <v>45382</v>
      </c>
      <c r="H62" s="44" t="s">
        <v>32</v>
      </c>
      <c r="I62" s="11" t="s">
        <v>33</v>
      </c>
      <c r="J62" s="268" t="s">
        <v>776</v>
      </c>
      <c r="K62" s="8" t="s">
        <v>35</v>
      </c>
      <c r="L62" s="52" t="s">
        <v>777</v>
      </c>
      <c r="M62" s="40" t="s">
        <v>37</v>
      </c>
      <c r="N62" s="262" t="s">
        <v>735</v>
      </c>
      <c r="O62" s="64" t="s">
        <v>390</v>
      </c>
      <c r="P62" s="42" t="s">
        <v>135</v>
      </c>
      <c r="Q62" s="13">
        <v>10000</v>
      </c>
      <c r="R62" s="13">
        <v>30000</v>
      </c>
      <c r="S62" s="55">
        <v>0</v>
      </c>
      <c r="T62" s="56" t="s">
        <v>88</v>
      </c>
      <c r="U62" s="40" t="s">
        <v>55</v>
      </c>
      <c r="V62" s="147" t="s">
        <v>32</v>
      </c>
      <c r="W62" s="11" t="s">
        <v>33</v>
      </c>
      <c r="X62" s="10">
        <f>DATE(YEAR(D62) + 3, MONTH(D62), DAY(D62))</f>
        <v>45383</v>
      </c>
      <c r="Y62" s="10">
        <f>DATE(YEAR(E62) + 3, MONTH(E62), DAY(E62))</f>
        <v>46477</v>
      </c>
      <c r="Z62" s="11" t="s">
        <v>33</v>
      </c>
      <c r="AA62" s="11" t="s">
        <v>44</v>
      </c>
      <c r="AB62" s="11" t="s">
        <v>33</v>
      </c>
      <c r="AC62" s="11"/>
    </row>
    <row r="63" spans="1:29">
      <c r="A63" s="64" t="s">
        <v>784</v>
      </c>
      <c r="B63" s="64" t="s">
        <v>785</v>
      </c>
      <c r="C63" s="64" t="s">
        <v>786</v>
      </c>
      <c r="D63" s="269">
        <v>44287</v>
      </c>
      <c r="E63" s="154">
        <v>45016</v>
      </c>
      <c r="F63" s="64" t="s">
        <v>57</v>
      </c>
      <c r="G63" s="154">
        <v>45382</v>
      </c>
      <c r="H63" s="67" t="s">
        <v>32</v>
      </c>
      <c r="I63" s="11" t="s">
        <v>33</v>
      </c>
      <c r="J63" s="68" t="s">
        <v>787</v>
      </c>
      <c r="K63" s="74" t="s">
        <v>44</v>
      </c>
      <c r="L63" s="156" t="s">
        <v>788</v>
      </c>
      <c r="M63" s="64" t="s">
        <v>37</v>
      </c>
      <c r="N63" s="64" t="s">
        <v>789</v>
      </c>
      <c r="O63" s="64" t="s">
        <v>204</v>
      </c>
      <c r="P63" s="64" t="s">
        <v>40</v>
      </c>
      <c r="Q63" s="93">
        <f>R63/2</f>
        <v>14415</v>
      </c>
      <c r="R63" s="93">
        <v>28830</v>
      </c>
      <c r="S63" s="86">
        <v>0</v>
      </c>
      <c r="T63" s="85" t="s">
        <v>88</v>
      </c>
      <c r="U63" s="64" t="s">
        <v>55</v>
      </c>
      <c r="V63" s="155" t="s">
        <v>32</v>
      </c>
      <c r="W63" s="48"/>
      <c r="X63" s="10">
        <f>DATE(YEAR(D63) + 3, MONTH(D63), DAY(D63))</f>
        <v>45383</v>
      </c>
      <c r="Y63" s="10">
        <f>DATE(YEAR(E63) + 3, MONTH(E63), DAY(E63))</f>
        <v>46112</v>
      </c>
      <c r="Z63" s="10"/>
      <c r="AA63" s="10" t="s">
        <v>44</v>
      </c>
      <c r="AB63" s="10" t="s">
        <v>33</v>
      </c>
      <c r="AC63" s="10" t="s">
        <v>274</v>
      </c>
    </row>
    <row r="64" spans="1:29" ht="62">
      <c r="A64" s="85" t="s">
        <v>664</v>
      </c>
      <c r="B64" s="270" t="s">
        <v>665</v>
      </c>
      <c r="C64" s="64" t="s">
        <v>666</v>
      </c>
      <c r="D64" s="87">
        <v>44304</v>
      </c>
      <c r="E64" s="87">
        <v>45046</v>
      </c>
      <c r="F64" s="85" t="s">
        <v>479</v>
      </c>
      <c r="G64" s="70">
        <v>45046</v>
      </c>
      <c r="H64" s="220" t="s">
        <v>32</v>
      </c>
      <c r="I64" s="74" t="s">
        <v>33</v>
      </c>
      <c r="J64" s="90" t="s">
        <v>667</v>
      </c>
      <c r="K64" s="85" t="s">
        <v>35</v>
      </c>
      <c r="L64" s="156" t="s">
        <v>668</v>
      </c>
      <c r="M64" s="64" t="s">
        <v>37</v>
      </c>
      <c r="N64" s="85" t="s">
        <v>663</v>
      </c>
      <c r="O64" s="85" t="s">
        <v>374</v>
      </c>
      <c r="P64" s="64" t="s">
        <v>135</v>
      </c>
      <c r="Q64" s="91">
        <v>24537</v>
      </c>
      <c r="R64" s="91">
        <v>49075</v>
      </c>
      <c r="S64" s="91">
        <v>0</v>
      </c>
      <c r="T64" s="85" t="s">
        <v>42</v>
      </c>
      <c r="U64" s="85" t="s">
        <v>55</v>
      </c>
      <c r="V64" s="220" t="s">
        <v>32</v>
      </c>
      <c r="W64" s="74" t="s">
        <v>33</v>
      </c>
      <c r="X64" s="69">
        <f>DATE(YEAR(D64) + 3, MONTH(D64), DAY(D64))</f>
        <v>45400</v>
      </c>
      <c r="Y64" s="69">
        <f>DATE(YEAR(E64) + 6, MONTH(E64), DAY(E64))</f>
        <v>47238</v>
      </c>
      <c r="Z64" s="74" t="s">
        <v>33</v>
      </c>
      <c r="AA64" s="69" t="s">
        <v>44</v>
      </c>
      <c r="AB64" s="69" t="s">
        <v>267</v>
      </c>
      <c r="AC64" s="74" t="s">
        <v>45</v>
      </c>
    </row>
    <row r="65" spans="1:30" ht="46.5">
      <c r="A65" s="149" t="s">
        <v>189</v>
      </c>
      <c r="B65" s="149" t="s">
        <v>190</v>
      </c>
      <c r="C65" s="149" t="s">
        <v>191</v>
      </c>
      <c r="D65" s="72">
        <v>44307</v>
      </c>
      <c r="E65" s="72">
        <v>45200</v>
      </c>
      <c r="F65" s="11" t="s">
        <v>192</v>
      </c>
      <c r="G65" s="10">
        <v>45402</v>
      </c>
      <c r="H65" s="11" t="s">
        <v>49</v>
      </c>
      <c r="I65" s="10">
        <v>44958</v>
      </c>
      <c r="J65" s="149" t="s">
        <v>193</v>
      </c>
      <c r="K65" s="8" t="s">
        <v>44</v>
      </c>
      <c r="L65" s="95" t="s">
        <v>194</v>
      </c>
      <c r="M65" s="8" t="s">
        <v>51</v>
      </c>
      <c r="N65" s="149" t="s">
        <v>195</v>
      </c>
      <c r="O65" s="124" t="s">
        <v>196</v>
      </c>
      <c r="P65" s="11" t="s">
        <v>40</v>
      </c>
      <c r="Q65" s="13">
        <v>1300000</v>
      </c>
      <c r="R65" s="13">
        <v>4000000</v>
      </c>
      <c r="S65" s="28">
        <v>0</v>
      </c>
      <c r="T65" s="29" t="s">
        <v>42</v>
      </c>
      <c r="U65" s="8" t="s">
        <v>55</v>
      </c>
      <c r="V65" s="11" t="s">
        <v>49</v>
      </c>
      <c r="W65" s="8" t="s">
        <v>197</v>
      </c>
      <c r="X65" s="10">
        <f>DATE(YEAR(D65) + 3, MONTH(D65), DAY(D65))</f>
        <v>45403</v>
      </c>
      <c r="Y65" s="10">
        <f>DATE(YEAR(E65) + 3, MONTH(E65), DAY(E65))</f>
        <v>46296</v>
      </c>
      <c r="Z65" s="11" t="s">
        <v>33</v>
      </c>
      <c r="AA65" s="11" t="s">
        <v>44</v>
      </c>
      <c r="AB65" s="11" t="s">
        <v>33</v>
      </c>
      <c r="AC65" s="11" t="s">
        <v>136</v>
      </c>
    </row>
    <row r="66" spans="1:30" ht="31">
      <c r="A66" s="21" t="s">
        <v>426</v>
      </c>
      <c r="B66" s="25" t="s">
        <v>427</v>
      </c>
      <c r="C66" s="25" t="s">
        <v>428</v>
      </c>
      <c r="D66" s="167">
        <v>44321</v>
      </c>
      <c r="E66" s="167">
        <v>44685</v>
      </c>
      <c r="F66" s="21" t="s">
        <v>429</v>
      </c>
      <c r="G66" s="19">
        <v>45050</v>
      </c>
      <c r="H66" s="18" t="s">
        <v>32</v>
      </c>
      <c r="I66" s="34" t="s">
        <v>33</v>
      </c>
      <c r="J66" s="271" t="s">
        <v>430</v>
      </c>
      <c r="K66" s="21" t="s">
        <v>35</v>
      </c>
      <c r="L66" s="142" t="s">
        <v>431</v>
      </c>
      <c r="M66" s="15" t="s">
        <v>37</v>
      </c>
      <c r="N66" s="21" t="s">
        <v>432</v>
      </c>
      <c r="O66" s="21" t="s">
        <v>374</v>
      </c>
      <c r="P66" s="25" t="s">
        <v>135</v>
      </c>
      <c r="Q66" s="144">
        <v>225245</v>
      </c>
      <c r="R66" s="144">
        <v>225245</v>
      </c>
      <c r="S66" s="168">
        <v>0</v>
      </c>
      <c r="T66" s="21" t="s">
        <v>42</v>
      </c>
      <c r="U66" s="25" t="s">
        <v>55</v>
      </c>
      <c r="V66" s="21" t="s">
        <v>32</v>
      </c>
      <c r="W66" s="272" t="s">
        <v>33</v>
      </c>
      <c r="X66" s="19">
        <f>DATE(YEAR(D66) + 3, MONTH(D66), DAY(D66))</f>
        <v>45417</v>
      </c>
      <c r="Y66" s="19">
        <f>DATE(YEAR(E66) + 3, MONTH(E66), DAY(E66))</f>
        <v>45781</v>
      </c>
      <c r="Z66" s="21" t="s">
        <v>33</v>
      </c>
      <c r="AA66" s="21" t="s">
        <v>44</v>
      </c>
      <c r="AB66" s="21" t="s">
        <v>33</v>
      </c>
      <c r="AC66" s="21" t="s">
        <v>310</v>
      </c>
    </row>
    <row r="67" spans="1:30" s="11" customFormat="1" ht="93">
      <c r="A67" s="11" t="s">
        <v>515</v>
      </c>
      <c r="B67" s="8" t="s">
        <v>516</v>
      </c>
      <c r="C67" s="8" t="s">
        <v>517</v>
      </c>
      <c r="D67" s="72">
        <v>44322</v>
      </c>
      <c r="E67" s="72">
        <v>44865</v>
      </c>
      <c r="F67" s="11" t="s">
        <v>44</v>
      </c>
      <c r="G67" s="10">
        <v>44865</v>
      </c>
      <c r="H67" s="44" t="s">
        <v>32</v>
      </c>
      <c r="I67" s="10">
        <f>D67+365</f>
        <v>44687</v>
      </c>
      <c r="J67" s="73" t="s">
        <v>518</v>
      </c>
      <c r="K67" s="11" t="s">
        <v>35</v>
      </c>
      <c r="L67" s="139" t="s">
        <v>519</v>
      </c>
      <c r="M67" s="8" t="s">
        <v>64</v>
      </c>
      <c r="N67" s="11" t="s">
        <v>160</v>
      </c>
      <c r="O67" s="11" t="s">
        <v>143</v>
      </c>
      <c r="P67" s="11" t="s">
        <v>67</v>
      </c>
      <c r="Q67" s="13">
        <v>133080</v>
      </c>
      <c r="R67" s="13">
        <v>133080</v>
      </c>
      <c r="S67" s="172">
        <v>0</v>
      </c>
      <c r="T67" s="11" t="s">
        <v>42</v>
      </c>
      <c r="U67" s="11" t="s">
        <v>55</v>
      </c>
      <c r="V67" s="11" t="s">
        <v>32</v>
      </c>
      <c r="W67" s="84" t="s">
        <v>33</v>
      </c>
      <c r="X67" s="10">
        <f>DATE(YEAR(D67) + 3, MONTH(D67), DAY(D67))</f>
        <v>45418</v>
      </c>
      <c r="Y67" s="10">
        <f>DATE(YEAR(E67) + 3, MONTH(E67), DAY(E67))</f>
        <v>45961</v>
      </c>
      <c r="Z67" s="11" t="s">
        <v>33</v>
      </c>
      <c r="AA67" s="11" t="s">
        <v>57</v>
      </c>
      <c r="AB67" s="11" t="s">
        <v>57</v>
      </c>
      <c r="AC67" s="11" t="s">
        <v>45</v>
      </c>
    </row>
    <row r="68" spans="1:30">
      <c r="A68" s="58" t="s">
        <v>469</v>
      </c>
      <c r="B68" s="58" t="s">
        <v>470</v>
      </c>
      <c r="C68" s="58" t="s">
        <v>471</v>
      </c>
      <c r="D68" s="273">
        <v>44329</v>
      </c>
      <c r="E68" s="273">
        <v>45424</v>
      </c>
      <c r="F68" s="58" t="s">
        <v>472</v>
      </c>
      <c r="G68" s="62">
        <v>46154</v>
      </c>
      <c r="H68" s="61" t="s">
        <v>49</v>
      </c>
      <c r="I68" s="11" t="s">
        <v>33</v>
      </c>
      <c r="J68" s="130" t="s">
        <v>473</v>
      </c>
      <c r="K68" s="34" t="s">
        <v>44</v>
      </c>
      <c r="L68" s="12" t="s">
        <v>474</v>
      </c>
      <c r="M68" s="130" t="s">
        <v>37</v>
      </c>
      <c r="N68" s="58" t="s">
        <v>475</v>
      </c>
      <c r="O68" s="99" t="s">
        <v>143</v>
      </c>
      <c r="P68" s="58" t="s">
        <v>67</v>
      </c>
      <c r="Q68" s="100">
        <f>R68/5</f>
        <v>33610.259999999995</v>
      </c>
      <c r="R68" s="100">
        <v>168051.3</v>
      </c>
      <c r="S68" s="129">
        <v>0</v>
      </c>
      <c r="T68" s="34" t="s">
        <v>42</v>
      </c>
      <c r="U68" s="58" t="s">
        <v>55</v>
      </c>
      <c r="V68" s="102" t="s">
        <v>49</v>
      </c>
      <c r="W68" s="34" t="s">
        <v>33</v>
      </c>
      <c r="X68" s="38">
        <f>DATE(YEAR(D68) + 3, MONTH(D68), DAY(D68))</f>
        <v>45425</v>
      </c>
      <c r="Y68" s="38">
        <f>DATE(YEAR(E68) + 3, MONTH(E68), DAY(E68))</f>
        <v>46519</v>
      </c>
      <c r="Z68" s="38" t="s">
        <v>33</v>
      </c>
      <c r="AA68" s="38" t="s">
        <v>44</v>
      </c>
      <c r="AB68" s="38" t="s">
        <v>33</v>
      </c>
      <c r="AC68" s="38" t="s">
        <v>45</v>
      </c>
    </row>
    <row r="69" spans="1:30" ht="31">
      <c r="A69" s="11" t="s">
        <v>639</v>
      </c>
      <c r="B69" s="8" t="s">
        <v>640</v>
      </c>
      <c r="C69" s="8" t="s">
        <v>641</v>
      </c>
      <c r="D69" s="72">
        <v>44333</v>
      </c>
      <c r="E69" s="72">
        <v>45062</v>
      </c>
      <c r="F69" s="11" t="s">
        <v>57</v>
      </c>
      <c r="G69" s="10">
        <v>45793</v>
      </c>
      <c r="H69" s="44" t="s">
        <v>49</v>
      </c>
      <c r="I69" s="11" t="s">
        <v>33</v>
      </c>
      <c r="J69" s="73" t="s">
        <v>642</v>
      </c>
      <c r="K69" s="11" t="s">
        <v>44</v>
      </c>
      <c r="L69" s="188" t="s">
        <v>643</v>
      </c>
      <c r="M69" s="11" t="s">
        <v>37</v>
      </c>
      <c r="N69" s="11" t="s">
        <v>644</v>
      </c>
      <c r="O69" s="11" t="s">
        <v>295</v>
      </c>
      <c r="P69" s="11" t="s">
        <v>67</v>
      </c>
      <c r="Q69" s="13">
        <v>15000</v>
      </c>
      <c r="R69" s="13">
        <v>60000</v>
      </c>
      <c r="S69" s="14">
        <v>0</v>
      </c>
      <c r="T69" s="11" t="s">
        <v>42</v>
      </c>
      <c r="U69" s="11" t="s">
        <v>89</v>
      </c>
      <c r="V69" s="11" t="s">
        <v>49</v>
      </c>
      <c r="W69" s="48" t="s">
        <v>33</v>
      </c>
      <c r="X69" s="10">
        <f>DATE(YEAR(D69) + 3, MONTH(D69), DAY(D69))</f>
        <v>45429</v>
      </c>
      <c r="Y69" s="10">
        <f>DATE(YEAR(E69) + 3, MONTH(E69), DAY(E69))</f>
        <v>46158</v>
      </c>
      <c r="Z69" s="11" t="s">
        <v>33</v>
      </c>
      <c r="AA69" s="11" t="s">
        <v>44</v>
      </c>
      <c r="AB69" s="11" t="s">
        <v>33</v>
      </c>
      <c r="AC69" s="11" t="s">
        <v>582</v>
      </c>
    </row>
    <row r="70" spans="1:30" ht="24.75" customHeight="1">
      <c r="A70" s="11" t="s">
        <v>806</v>
      </c>
      <c r="B70" s="8" t="s">
        <v>807</v>
      </c>
      <c r="C70" s="8" t="s">
        <v>808</v>
      </c>
      <c r="D70" s="72">
        <v>44341</v>
      </c>
      <c r="E70" s="72">
        <v>45070</v>
      </c>
      <c r="F70" s="11" t="s">
        <v>44</v>
      </c>
      <c r="G70" s="72">
        <v>45070</v>
      </c>
      <c r="H70" s="44" t="s">
        <v>49</v>
      </c>
      <c r="I70" s="11" t="s">
        <v>33</v>
      </c>
      <c r="J70" s="73" t="s">
        <v>809</v>
      </c>
      <c r="K70" s="11" t="s">
        <v>44</v>
      </c>
      <c r="L70" s="11">
        <v>1649776</v>
      </c>
      <c r="M70" s="11" t="s">
        <v>37</v>
      </c>
      <c r="N70" s="11" t="s">
        <v>810</v>
      </c>
      <c r="O70" s="40" t="s">
        <v>390</v>
      </c>
      <c r="P70" s="8" t="s">
        <v>135</v>
      </c>
      <c r="Q70" s="14">
        <v>12240</v>
      </c>
      <c r="R70" s="14">
        <v>24240</v>
      </c>
      <c r="S70" s="14">
        <v>0</v>
      </c>
      <c r="T70" s="11" t="s">
        <v>88</v>
      </c>
      <c r="U70" s="11" t="s">
        <v>55</v>
      </c>
      <c r="V70" s="11" t="s">
        <v>49</v>
      </c>
      <c r="W70" s="48"/>
      <c r="X70" s="10">
        <f>DATE(YEAR(D70) + 3, MONTH(D70), DAY(D70))</f>
        <v>45437</v>
      </c>
      <c r="Y70" s="10">
        <f>DATE(YEAR(E70) + 6, MONTH(E70), DAY(E70))</f>
        <v>47262</v>
      </c>
      <c r="Z70" s="11"/>
      <c r="AA70" s="10" t="s">
        <v>44</v>
      </c>
      <c r="AB70" s="11" t="s">
        <v>33</v>
      </c>
      <c r="AC70" s="11" t="s">
        <v>274</v>
      </c>
    </row>
    <row r="71" spans="1:30" ht="124">
      <c r="A71" s="8" t="s">
        <v>849</v>
      </c>
      <c r="B71" s="8" t="s">
        <v>850</v>
      </c>
      <c r="C71" s="8" t="s">
        <v>851</v>
      </c>
      <c r="D71" s="9">
        <v>44341</v>
      </c>
      <c r="E71" s="9">
        <v>45436</v>
      </c>
      <c r="F71" s="11" t="s">
        <v>44</v>
      </c>
      <c r="G71" s="9">
        <v>45436</v>
      </c>
      <c r="H71" s="11" t="s">
        <v>32</v>
      </c>
      <c r="I71" s="11" t="s">
        <v>33</v>
      </c>
      <c r="J71" s="8" t="s">
        <v>852</v>
      </c>
      <c r="K71" s="11" t="s">
        <v>44</v>
      </c>
      <c r="L71" s="12" t="s">
        <v>853</v>
      </c>
      <c r="M71" s="8" t="s">
        <v>37</v>
      </c>
      <c r="N71" s="8" t="s">
        <v>623</v>
      </c>
      <c r="O71" s="124" t="s">
        <v>822</v>
      </c>
      <c r="P71" s="8" t="s">
        <v>40</v>
      </c>
      <c r="Q71" s="57">
        <v>6643.2</v>
      </c>
      <c r="R71" s="57">
        <v>19929.599999999999</v>
      </c>
      <c r="S71" s="14">
        <v>0</v>
      </c>
      <c r="T71" s="11" t="s">
        <v>88</v>
      </c>
      <c r="U71" s="216" t="s">
        <v>854</v>
      </c>
      <c r="V71" s="11" t="s">
        <v>32</v>
      </c>
      <c r="W71" s="48"/>
      <c r="X71" s="10">
        <f>DATE(YEAR(D71) + 3, MONTH(D71), DAY(D71))</f>
        <v>45437</v>
      </c>
      <c r="Y71" s="10">
        <f>DATE(YEAR(E71) + 6, MONTH(E71), DAY(E71))</f>
        <v>47627</v>
      </c>
      <c r="Z71" s="11" t="s">
        <v>33</v>
      </c>
      <c r="AA71" s="11" t="s">
        <v>44</v>
      </c>
      <c r="AB71" s="11" t="s">
        <v>33</v>
      </c>
      <c r="AC71" s="11"/>
    </row>
    <row r="72" spans="1:30" ht="31">
      <c r="A72" s="21" t="s">
        <v>855</v>
      </c>
      <c r="B72" s="25" t="s">
        <v>856</v>
      </c>
      <c r="C72" s="15" t="s">
        <v>857</v>
      </c>
      <c r="D72" s="167">
        <v>44353</v>
      </c>
      <c r="E72" s="167">
        <v>44718</v>
      </c>
      <c r="F72" s="21" t="s">
        <v>44</v>
      </c>
      <c r="G72" s="167">
        <v>44718</v>
      </c>
      <c r="H72" s="18" t="s">
        <v>49</v>
      </c>
      <c r="I72" s="21" t="s">
        <v>33</v>
      </c>
      <c r="J72" s="158" t="s">
        <v>523</v>
      </c>
      <c r="K72" s="21" t="s">
        <v>35</v>
      </c>
      <c r="L72" s="21">
        <v>4121166</v>
      </c>
      <c r="M72" s="21" t="s">
        <v>37</v>
      </c>
      <c r="N72" s="21" t="s">
        <v>524</v>
      </c>
      <c r="O72" s="25" t="s">
        <v>390</v>
      </c>
      <c r="P72" s="25" t="s">
        <v>135</v>
      </c>
      <c r="Q72" s="168">
        <v>19230</v>
      </c>
      <c r="R72" s="168">
        <v>19230</v>
      </c>
      <c r="S72" s="168">
        <v>0</v>
      </c>
      <c r="T72" s="25" t="s">
        <v>79</v>
      </c>
      <c r="U72" s="21" t="s">
        <v>55</v>
      </c>
      <c r="V72" s="21" t="s">
        <v>49</v>
      </c>
      <c r="W72" s="169"/>
      <c r="X72" s="19">
        <f>DATE(YEAR(D72) + 3, MONTH(D72), DAY(D72))</f>
        <v>45449</v>
      </c>
      <c r="Y72" s="19">
        <f>DATE(YEAR(E72) + 6, MONTH(E72), DAY(E72))</f>
        <v>46910</v>
      </c>
      <c r="Z72" s="21" t="s">
        <v>33</v>
      </c>
      <c r="AA72" s="19" t="s">
        <v>44</v>
      </c>
      <c r="AB72" s="21" t="s">
        <v>33</v>
      </c>
      <c r="AC72" s="21" t="s">
        <v>274</v>
      </c>
    </row>
    <row r="73" spans="1:30" ht="62">
      <c r="A73" s="11" t="s">
        <v>714</v>
      </c>
      <c r="B73" s="8" t="s">
        <v>715</v>
      </c>
      <c r="C73" s="8" t="s">
        <v>716</v>
      </c>
      <c r="D73" s="72">
        <v>44367</v>
      </c>
      <c r="E73" s="72">
        <v>44651</v>
      </c>
      <c r="F73" s="8" t="s">
        <v>244</v>
      </c>
      <c r="G73" s="10">
        <v>45565</v>
      </c>
      <c r="H73" s="11" t="s">
        <v>32</v>
      </c>
      <c r="I73" s="11" t="s">
        <v>33</v>
      </c>
      <c r="J73" s="11" t="s">
        <v>717</v>
      </c>
      <c r="K73" s="11" t="s">
        <v>35</v>
      </c>
      <c r="L73" s="12" t="s">
        <v>718</v>
      </c>
      <c r="M73" s="8" t="s">
        <v>37</v>
      </c>
      <c r="N73" s="11" t="s">
        <v>324</v>
      </c>
      <c r="O73" s="11" t="s">
        <v>53</v>
      </c>
      <c r="P73" s="11" t="s">
        <v>54</v>
      </c>
      <c r="Q73" s="14">
        <v>40000</v>
      </c>
      <c r="R73" s="14">
        <v>40000</v>
      </c>
      <c r="S73" s="14">
        <v>0</v>
      </c>
      <c r="T73" s="11" t="s">
        <v>42</v>
      </c>
      <c r="U73" s="11" t="s">
        <v>55</v>
      </c>
      <c r="V73" s="11" t="s">
        <v>32</v>
      </c>
      <c r="W73" s="11" t="s">
        <v>33</v>
      </c>
      <c r="X73" s="10">
        <f>DATE(YEAR(D73) + 3, MONTH(D73), DAY(D73))</f>
        <v>45463</v>
      </c>
      <c r="Y73" s="10">
        <f>DATE(YEAR(E73) + 6, MONTH(E73), DAY(E73))</f>
        <v>46843</v>
      </c>
      <c r="Z73" s="11" t="s">
        <v>33</v>
      </c>
      <c r="AA73" s="10" t="s">
        <v>57</v>
      </c>
      <c r="AB73" s="10" t="s">
        <v>57</v>
      </c>
      <c r="AC73" s="11" t="s">
        <v>45</v>
      </c>
    </row>
    <row r="74" spans="1:30" ht="62">
      <c r="A74" s="25" t="s">
        <v>80</v>
      </c>
      <c r="B74" s="25" t="s">
        <v>81</v>
      </c>
      <c r="C74" s="15" t="s">
        <v>82</v>
      </c>
      <c r="D74" s="140">
        <v>44368</v>
      </c>
      <c r="E74" s="140">
        <v>45016</v>
      </c>
      <c r="F74" s="21" t="s">
        <v>44</v>
      </c>
      <c r="G74" s="140">
        <v>45016</v>
      </c>
      <c r="H74" s="18" t="s">
        <v>32</v>
      </c>
      <c r="I74" s="21" t="s">
        <v>33</v>
      </c>
      <c r="J74" s="141" t="s">
        <v>83</v>
      </c>
      <c r="K74" s="21" t="s">
        <v>35</v>
      </c>
      <c r="L74" s="142" t="s">
        <v>84</v>
      </c>
      <c r="M74" s="25" t="s">
        <v>37</v>
      </c>
      <c r="N74" s="25" t="s">
        <v>85</v>
      </c>
      <c r="O74" s="21" t="s">
        <v>86</v>
      </c>
      <c r="P74" s="25" t="s">
        <v>54</v>
      </c>
      <c r="Q74" s="25" t="s">
        <v>87</v>
      </c>
      <c r="R74" s="25" t="s">
        <v>87</v>
      </c>
      <c r="S74" s="168">
        <v>0</v>
      </c>
      <c r="T74" s="21" t="s">
        <v>88</v>
      </c>
      <c r="U74" s="21" t="s">
        <v>89</v>
      </c>
      <c r="V74" s="21" t="s">
        <v>32</v>
      </c>
      <c r="W74" s="169"/>
      <c r="X74" s="19">
        <f>DATE(YEAR(D74) + 3, MONTH(D74), DAY(D74))</f>
        <v>45464</v>
      </c>
      <c r="Y74" s="19">
        <f>DATE(YEAR(E74) + 6, MONTH(E74), DAY(E74))</f>
        <v>47208</v>
      </c>
      <c r="Z74" s="21" t="s">
        <v>33</v>
      </c>
      <c r="AA74" s="21" t="s">
        <v>44</v>
      </c>
      <c r="AB74" s="21" t="s">
        <v>33</v>
      </c>
      <c r="AC74" s="21"/>
    </row>
    <row r="75" spans="1:30" ht="62">
      <c r="A75" s="8" t="s">
        <v>90</v>
      </c>
      <c r="B75" s="8" t="s">
        <v>91</v>
      </c>
      <c r="C75" s="8" t="s">
        <v>92</v>
      </c>
      <c r="D75" s="9">
        <v>44368</v>
      </c>
      <c r="E75" s="9">
        <v>45016</v>
      </c>
      <c r="F75" s="11" t="s">
        <v>44</v>
      </c>
      <c r="G75" s="9">
        <v>45016</v>
      </c>
      <c r="H75" s="11" t="s">
        <v>32</v>
      </c>
      <c r="I75" s="11" t="s">
        <v>33</v>
      </c>
      <c r="J75" s="8" t="s">
        <v>93</v>
      </c>
      <c r="K75" s="11" t="s">
        <v>35</v>
      </c>
      <c r="L75" s="12" t="s">
        <v>94</v>
      </c>
      <c r="M75" s="8" t="s">
        <v>37</v>
      </c>
      <c r="N75" s="8" t="s">
        <v>85</v>
      </c>
      <c r="O75" s="11" t="s">
        <v>86</v>
      </c>
      <c r="P75" s="8" t="s">
        <v>54</v>
      </c>
      <c r="Q75" s="8" t="s">
        <v>87</v>
      </c>
      <c r="R75" s="8" t="s">
        <v>87</v>
      </c>
      <c r="S75" s="14">
        <v>0</v>
      </c>
      <c r="T75" s="11" t="s">
        <v>88</v>
      </c>
      <c r="U75" s="11" t="s">
        <v>89</v>
      </c>
      <c r="V75" s="11" t="s">
        <v>32</v>
      </c>
      <c r="W75" s="48"/>
      <c r="X75" s="10">
        <f>DATE(YEAR(D75) + 3, MONTH(D75), DAY(D75))</f>
        <v>45464</v>
      </c>
      <c r="Y75" s="10">
        <f>DATE(YEAR(E75) + 6, MONTH(E75), DAY(E75))</f>
        <v>47208</v>
      </c>
      <c r="Z75" s="11" t="s">
        <v>33</v>
      </c>
      <c r="AA75" s="11" t="s">
        <v>44</v>
      </c>
      <c r="AB75" s="11" t="s">
        <v>33</v>
      </c>
      <c r="AC75" s="11"/>
    </row>
    <row r="76" spans="1:30" ht="77.5">
      <c r="A76" s="58" t="s">
        <v>95</v>
      </c>
      <c r="B76" s="58" t="s">
        <v>96</v>
      </c>
      <c r="C76" s="31" t="s">
        <v>97</v>
      </c>
      <c r="D76" s="62">
        <v>44368</v>
      </c>
      <c r="E76" s="62">
        <v>45016</v>
      </c>
      <c r="F76" s="34" t="s">
        <v>44</v>
      </c>
      <c r="G76" s="62">
        <v>45016</v>
      </c>
      <c r="H76" s="33" t="s">
        <v>32</v>
      </c>
      <c r="I76" s="34" t="s">
        <v>33</v>
      </c>
      <c r="J76" s="130" t="s">
        <v>98</v>
      </c>
      <c r="K76" s="34" t="s">
        <v>35</v>
      </c>
      <c r="L76" s="34" t="s">
        <v>99</v>
      </c>
      <c r="M76" s="58" t="s">
        <v>37</v>
      </c>
      <c r="N76" s="58" t="s">
        <v>85</v>
      </c>
      <c r="O76" s="22" t="s">
        <v>86</v>
      </c>
      <c r="P76" s="58" t="s">
        <v>54</v>
      </c>
      <c r="Q76" s="58" t="s">
        <v>87</v>
      </c>
      <c r="R76" s="58" t="s">
        <v>87</v>
      </c>
      <c r="S76" s="108">
        <v>0</v>
      </c>
      <c r="T76" s="34" t="s">
        <v>88</v>
      </c>
      <c r="U76" s="34" t="s">
        <v>89</v>
      </c>
      <c r="V76" s="34" t="s">
        <v>32</v>
      </c>
      <c r="W76" s="37"/>
      <c r="X76" s="38">
        <f>DATE(YEAR(D76) + 3, MONTH(D76), DAY(D76))</f>
        <v>45464</v>
      </c>
      <c r="Y76" s="38">
        <f>DATE(YEAR(E76) + 6, MONTH(E76), DAY(E76))</f>
        <v>47208</v>
      </c>
      <c r="Z76" s="34" t="s">
        <v>33</v>
      </c>
      <c r="AA76" s="34" t="s">
        <v>44</v>
      </c>
      <c r="AB76" s="34" t="s">
        <v>33</v>
      </c>
      <c r="AC76" s="34"/>
    </row>
    <row r="77" spans="1:30" ht="62">
      <c r="A77" s="8" t="s">
        <v>100</v>
      </c>
      <c r="B77" s="8" t="s">
        <v>101</v>
      </c>
      <c r="C77" s="40" t="s">
        <v>102</v>
      </c>
      <c r="D77" s="9">
        <v>44368</v>
      </c>
      <c r="E77" s="9">
        <v>45016</v>
      </c>
      <c r="F77" s="11" t="s">
        <v>44</v>
      </c>
      <c r="G77" s="9">
        <v>45016</v>
      </c>
      <c r="H77" s="44" t="s">
        <v>32</v>
      </c>
      <c r="I77" s="11" t="s">
        <v>33</v>
      </c>
      <c r="J77" s="76" t="s">
        <v>103</v>
      </c>
      <c r="K77" s="11" t="s">
        <v>35</v>
      </c>
      <c r="L77" s="11">
        <v>4421973</v>
      </c>
      <c r="M77" s="8" t="s">
        <v>37</v>
      </c>
      <c r="N77" s="8" t="s">
        <v>85</v>
      </c>
      <c r="O77" s="11" t="s">
        <v>86</v>
      </c>
      <c r="P77" s="8" t="s">
        <v>54</v>
      </c>
      <c r="Q77" s="8" t="s">
        <v>87</v>
      </c>
      <c r="R77" s="8" t="s">
        <v>87</v>
      </c>
      <c r="S77" s="14">
        <v>0</v>
      </c>
      <c r="T77" s="11" t="s">
        <v>88</v>
      </c>
      <c r="U77" s="11" t="s">
        <v>89</v>
      </c>
      <c r="V77" s="11" t="s">
        <v>32</v>
      </c>
      <c r="W77" s="48"/>
      <c r="X77" s="10">
        <f>DATE(YEAR(D77) + 3, MONTH(D77), DAY(D77))</f>
        <v>45464</v>
      </c>
      <c r="Y77" s="10">
        <f>DATE(YEAR(E77) + 6, MONTH(E77), DAY(E77))</f>
        <v>47208</v>
      </c>
      <c r="Z77" s="11" t="s">
        <v>33</v>
      </c>
      <c r="AA77" s="34" t="s">
        <v>44</v>
      </c>
      <c r="AB77" s="34" t="s">
        <v>33</v>
      </c>
      <c r="AC77" s="11"/>
    </row>
    <row r="78" spans="1:30" ht="77.5">
      <c r="A78" s="11" t="s">
        <v>537</v>
      </c>
      <c r="B78" s="11" t="s">
        <v>538</v>
      </c>
      <c r="C78" s="40" t="s">
        <v>539</v>
      </c>
      <c r="D78" s="72">
        <v>44378</v>
      </c>
      <c r="E78" s="72">
        <v>44742</v>
      </c>
      <c r="F78" s="11" t="s">
        <v>57</v>
      </c>
      <c r="G78" s="10">
        <v>45107</v>
      </c>
      <c r="H78" s="44" t="s">
        <v>32</v>
      </c>
      <c r="I78" s="10">
        <f>D78+365</f>
        <v>44743</v>
      </c>
      <c r="J78" s="73" t="s">
        <v>540</v>
      </c>
      <c r="K78" s="11" t="s">
        <v>35</v>
      </c>
      <c r="L78" s="11">
        <v>9489501</v>
      </c>
      <c r="M78" s="11" t="s">
        <v>64</v>
      </c>
      <c r="N78" s="11" t="s">
        <v>541</v>
      </c>
      <c r="O78" s="74" t="s">
        <v>374</v>
      </c>
      <c r="P78" s="8" t="s">
        <v>135</v>
      </c>
      <c r="Q78" s="14">
        <v>55000</v>
      </c>
      <c r="R78" s="14">
        <v>110000</v>
      </c>
      <c r="S78" s="14">
        <v>0</v>
      </c>
      <c r="T78" s="11" t="s">
        <v>42</v>
      </c>
      <c r="U78" s="11" t="s">
        <v>55</v>
      </c>
      <c r="V78" s="11" t="s">
        <v>32</v>
      </c>
      <c r="W78" s="48"/>
      <c r="X78" s="10">
        <f>DATE(YEAR(D78) + 3, MONTH(D78), DAY(D78))</f>
        <v>45474</v>
      </c>
      <c r="Y78" s="10">
        <f>DATE(YEAR(E78) + 6, MONTH(E78), DAY(E78))</f>
        <v>46934</v>
      </c>
      <c r="Z78" s="11"/>
      <c r="AA78" s="34" t="s">
        <v>44</v>
      </c>
      <c r="AB78" s="34" t="s">
        <v>33</v>
      </c>
      <c r="AC78" s="11" t="s">
        <v>45</v>
      </c>
      <c r="AD78" s="50"/>
    </row>
    <row r="79" spans="1:30" ht="93">
      <c r="A79" s="8" t="s">
        <v>363</v>
      </c>
      <c r="B79" s="8" t="s">
        <v>364</v>
      </c>
      <c r="C79" s="40" t="s">
        <v>365</v>
      </c>
      <c r="D79" s="27">
        <v>44389</v>
      </c>
      <c r="E79" s="27">
        <v>45118</v>
      </c>
      <c r="F79" s="8" t="s">
        <v>57</v>
      </c>
      <c r="G79" s="9">
        <v>45849</v>
      </c>
      <c r="H79" s="75" t="s">
        <v>32</v>
      </c>
      <c r="I79" s="10">
        <v>44722</v>
      </c>
      <c r="J79" s="76" t="s">
        <v>366</v>
      </c>
      <c r="K79" s="8" t="s">
        <v>35</v>
      </c>
      <c r="L79" s="8">
        <v>9577300</v>
      </c>
      <c r="M79" s="8" t="s">
        <v>51</v>
      </c>
      <c r="N79" s="8" t="s">
        <v>367</v>
      </c>
      <c r="O79" s="131" t="s">
        <v>368</v>
      </c>
      <c r="P79" s="8" t="s">
        <v>54</v>
      </c>
      <c r="Q79" s="28">
        <v>125000</v>
      </c>
      <c r="R79" s="28">
        <v>500000</v>
      </c>
      <c r="S79" s="28">
        <v>0</v>
      </c>
      <c r="T79" s="8" t="s">
        <v>42</v>
      </c>
      <c r="U79" s="8" t="s">
        <v>55</v>
      </c>
      <c r="V79" s="8" t="s">
        <v>32</v>
      </c>
      <c r="W79" s="117"/>
      <c r="X79" s="10">
        <f>DATE(YEAR(D79) + 3, MONTH(D79), DAY(D79))</f>
        <v>45485</v>
      </c>
      <c r="Y79" s="10">
        <f>DATE(YEAR(E79) + 6, MONTH(E79), DAY(E79))</f>
        <v>47310</v>
      </c>
      <c r="Z79" s="8"/>
      <c r="AA79" s="34" t="s">
        <v>44</v>
      </c>
      <c r="AB79" s="34" t="s">
        <v>33</v>
      </c>
      <c r="AC79" s="8" t="s">
        <v>58</v>
      </c>
    </row>
    <row r="80" spans="1:30" ht="31">
      <c r="A80" s="8" t="s">
        <v>790</v>
      </c>
      <c r="B80" s="8" t="s">
        <v>791</v>
      </c>
      <c r="C80" s="40" t="s">
        <v>792</v>
      </c>
      <c r="D80" s="9">
        <v>44390</v>
      </c>
      <c r="E80" s="9">
        <v>44760</v>
      </c>
      <c r="F80" s="11" t="s">
        <v>44</v>
      </c>
      <c r="G80" s="9">
        <v>44760</v>
      </c>
      <c r="H80" s="44" t="s">
        <v>32</v>
      </c>
      <c r="I80" s="11" t="s">
        <v>33</v>
      </c>
      <c r="J80" s="76" t="s">
        <v>793</v>
      </c>
      <c r="K80" s="11" t="s">
        <v>35</v>
      </c>
      <c r="L80" s="11">
        <v>10600963</v>
      </c>
      <c r="M80" s="8" t="s">
        <v>37</v>
      </c>
      <c r="N80" s="8" t="s">
        <v>148</v>
      </c>
      <c r="O80" s="64" t="s">
        <v>204</v>
      </c>
      <c r="P80" s="8" t="s">
        <v>40</v>
      </c>
      <c r="Q80" s="54">
        <v>27000</v>
      </c>
      <c r="R80" s="54">
        <v>27000</v>
      </c>
      <c r="S80" s="14">
        <v>0</v>
      </c>
      <c r="T80" s="11" t="s">
        <v>88</v>
      </c>
      <c r="U80" s="11" t="s">
        <v>89</v>
      </c>
      <c r="V80" s="11" t="s">
        <v>32</v>
      </c>
      <c r="W80" s="48"/>
      <c r="X80" s="10">
        <f>DATE(YEAR(D80) + 3, MONTH(D80), DAY(D80))</f>
        <v>45486</v>
      </c>
      <c r="Y80" s="10">
        <f>DATE(YEAR(E80) + 6, MONTH(E80), DAY(E80))</f>
        <v>46952</v>
      </c>
      <c r="Z80" s="11" t="s">
        <v>44</v>
      </c>
      <c r="AA80" s="34" t="s">
        <v>57</v>
      </c>
      <c r="AB80" s="34" t="s">
        <v>57</v>
      </c>
      <c r="AC80" s="11" t="s">
        <v>274</v>
      </c>
    </row>
    <row r="81" spans="1:29" ht="93">
      <c r="A81" s="11" t="s">
        <v>369</v>
      </c>
      <c r="B81" s="274" t="s">
        <v>370</v>
      </c>
      <c r="C81" s="40" t="s">
        <v>371</v>
      </c>
      <c r="D81" s="72">
        <v>44393</v>
      </c>
      <c r="E81" s="72">
        <v>45122</v>
      </c>
      <c r="F81" s="11" t="s">
        <v>57</v>
      </c>
      <c r="G81" s="10">
        <v>45853</v>
      </c>
      <c r="H81" s="44" t="s">
        <v>49</v>
      </c>
      <c r="I81" s="10">
        <f>D81+730</f>
        <v>45123</v>
      </c>
      <c r="J81" s="73" t="s">
        <v>372</v>
      </c>
      <c r="K81" s="11" t="s">
        <v>35</v>
      </c>
      <c r="L81" s="11">
        <v>7769023</v>
      </c>
      <c r="M81" s="11" t="s">
        <v>64</v>
      </c>
      <c r="N81" s="11" t="s">
        <v>373</v>
      </c>
      <c r="O81" s="11" t="s">
        <v>374</v>
      </c>
      <c r="P81" s="11" t="s">
        <v>135</v>
      </c>
      <c r="Q81" s="14">
        <v>112500</v>
      </c>
      <c r="R81" s="14">
        <v>450000</v>
      </c>
      <c r="S81" s="14">
        <v>0</v>
      </c>
      <c r="T81" s="11" t="s">
        <v>42</v>
      </c>
      <c r="U81" s="275" t="s">
        <v>43</v>
      </c>
      <c r="V81" s="11" t="s">
        <v>32</v>
      </c>
      <c r="W81" s="107" t="s">
        <v>375</v>
      </c>
      <c r="X81" s="10">
        <f>DATE(YEAR(D81) + 3, MONTH(D81), DAY(D81))</f>
        <v>45489</v>
      </c>
      <c r="Y81" s="10">
        <f>DATE(YEAR(E81) + 3, MONTH(E81), DAY(E81))</f>
        <v>46218</v>
      </c>
      <c r="Z81" s="11" t="s">
        <v>33</v>
      </c>
      <c r="AA81" s="34" t="s">
        <v>44</v>
      </c>
      <c r="AB81" s="34" t="s">
        <v>33</v>
      </c>
      <c r="AC81" s="11" t="s">
        <v>310</v>
      </c>
    </row>
    <row r="82" spans="1:29" ht="46.5">
      <c r="A82" s="53" t="s">
        <v>811</v>
      </c>
      <c r="B82" s="53" t="s">
        <v>812</v>
      </c>
      <c r="C82" s="64" t="s">
        <v>813</v>
      </c>
      <c r="D82" s="104">
        <v>44409</v>
      </c>
      <c r="E82" s="104">
        <v>45138</v>
      </c>
      <c r="F82" s="74" t="s">
        <v>44</v>
      </c>
      <c r="G82" s="104">
        <v>45138</v>
      </c>
      <c r="H82" s="89" t="s">
        <v>32</v>
      </c>
      <c r="I82" s="11" t="s">
        <v>33</v>
      </c>
      <c r="J82" s="105" t="s">
        <v>814</v>
      </c>
      <c r="K82" s="74" t="s">
        <v>35</v>
      </c>
      <c r="L82" s="139" t="s">
        <v>815</v>
      </c>
      <c r="M82" s="53" t="s">
        <v>37</v>
      </c>
      <c r="N82" s="53" t="s">
        <v>451</v>
      </c>
      <c r="O82" s="74" t="s">
        <v>295</v>
      </c>
      <c r="P82" s="53" t="s">
        <v>67</v>
      </c>
      <c r="Q82" s="210">
        <v>24000</v>
      </c>
      <c r="R82" s="210">
        <v>24000</v>
      </c>
      <c r="S82" s="120">
        <v>0</v>
      </c>
      <c r="T82" s="74" t="s">
        <v>88</v>
      </c>
      <c r="U82" s="11" t="s">
        <v>89</v>
      </c>
      <c r="V82" s="74" t="s">
        <v>32</v>
      </c>
      <c r="W82" s="121"/>
      <c r="X82" s="69">
        <f>DATE(YEAR(D82) + 3, MONTH(D82), DAY(D82))</f>
        <v>45505</v>
      </c>
      <c r="Y82" s="69">
        <f>DATE(YEAR(E82) + 6, MONTH(E82), DAY(E82))</f>
        <v>47330</v>
      </c>
      <c r="Z82" s="74" t="s">
        <v>33</v>
      </c>
      <c r="AA82" s="21" t="s">
        <v>44</v>
      </c>
      <c r="AB82" s="21" t="s">
        <v>33</v>
      </c>
      <c r="AC82" s="74"/>
    </row>
    <row r="83" spans="1:29" ht="98.9" customHeight="1">
      <c r="A83" s="8" t="s">
        <v>919</v>
      </c>
      <c r="B83" s="8" t="s">
        <v>920</v>
      </c>
      <c r="C83" s="8" t="s">
        <v>921</v>
      </c>
      <c r="D83" s="9">
        <v>44409</v>
      </c>
      <c r="E83" s="9">
        <v>44804</v>
      </c>
      <c r="F83" s="11" t="s">
        <v>44</v>
      </c>
      <c r="G83" s="9">
        <v>44804</v>
      </c>
      <c r="H83" s="44" t="s">
        <v>32</v>
      </c>
      <c r="I83" s="11" t="s">
        <v>33</v>
      </c>
      <c r="J83" s="76" t="s">
        <v>922</v>
      </c>
      <c r="K83" s="11" t="s">
        <v>35</v>
      </c>
      <c r="L83" s="12" t="s">
        <v>923</v>
      </c>
      <c r="M83" s="8" t="s">
        <v>37</v>
      </c>
      <c r="N83" s="8" t="s">
        <v>821</v>
      </c>
      <c r="O83" s="11" t="s">
        <v>39</v>
      </c>
      <c r="P83" s="8" t="s">
        <v>40</v>
      </c>
      <c r="Q83" s="54">
        <v>9000</v>
      </c>
      <c r="R83" s="54">
        <v>9000</v>
      </c>
      <c r="S83" s="14">
        <v>0</v>
      </c>
      <c r="T83" s="11" t="s">
        <v>88</v>
      </c>
      <c r="U83" s="11" t="s">
        <v>89</v>
      </c>
      <c r="V83" s="11" t="s">
        <v>32</v>
      </c>
      <c r="W83" s="48"/>
      <c r="X83" s="10">
        <f>DATE(YEAR(D83) + 3, MONTH(D83), DAY(D83))</f>
        <v>45505</v>
      </c>
      <c r="Y83" s="10">
        <f>DATE(YEAR(E83) + 6, MONTH(E83), DAY(E83))</f>
        <v>46996</v>
      </c>
      <c r="Z83" s="11" t="s">
        <v>33</v>
      </c>
      <c r="AA83" s="74" t="s">
        <v>44</v>
      </c>
      <c r="AB83" s="11" t="s">
        <v>44</v>
      </c>
      <c r="AC83" s="11"/>
    </row>
    <row r="84" spans="1:29" ht="31">
      <c r="A84" s="11" t="s">
        <v>459</v>
      </c>
      <c r="B84" s="8" t="s">
        <v>460</v>
      </c>
      <c r="C84" s="162" t="s">
        <v>461</v>
      </c>
      <c r="D84" s="72">
        <v>44410</v>
      </c>
      <c r="E84" s="72">
        <v>44652</v>
      </c>
      <c r="F84" s="11" t="s">
        <v>44</v>
      </c>
      <c r="G84" s="10">
        <v>44652</v>
      </c>
      <c r="H84" s="44" t="s">
        <v>32</v>
      </c>
      <c r="I84" s="11" t="s">
        <v>33</v>
      </c>
      <c r="J84" s="73" t="s">
        <v>133</v>
      </c>
      <c r="K84" s="11" t="s">
        <v>44</v>
      </c>
      <c r="L84" s="163">
        <v>2594504</v>
      </c>
      <c r="M84" s="8" t="s">
        <v>37</v>
      </c>
      <c r="N84" s="11" t="s">
        <v>228</v>
      </c>
      <c r="O84" s="11" t="s">
        <v>66</v>
      </c>
      <c r="P84" s="8" t="s">
        <v>135</v>
      </c>
      <c r="Q84" s="14">
        <v>180000</v>
      </c>
      <c r="R84" s="14">
        <v>180000</v>
      </c>
      <c r="S84" s="14">
        <v>0</v>
      </c>
      <c r="T84" s="11" t="s">
        <v>42</v>
      </c>
      <c r="U84" s="11" t="s">
        <v>55</v>
      </c>
      <c r="V84" s="11" t="s">
        <v>49</v>
      </c>
      <c r="W84" s="48" t="s">
        <v>33</v>
      </c>
      <c r="X84" s="10">
        <f>DATE(YEAR(D84) + 3, MONTH(D84), DAY(D84))</f>
        <v>45506</v>
      </c>
      <c r="Y84" s="10">
        <f>DATE(YEAR(E84) + 6, MONTH(E84), DAY(E84))</f>
        <v>46844</v>
      </c>
      <c r="Z84" s="11" t="s">
        <v>33</v>
      </c>
      <c r="AA84" s="11" t="s">
        <v>57</v>
      </c>
      <c r="AB84" s="11" t="s">
        <v>57</v>
      </c>
      <c r="AC84" s="11" t="s">
        <v>310</v>
      </c>
    </row>
    <row r="85" spans="1:29" ht="31">
      <c r="A85" s="11" t="s">
        <v>863</v>
      </c>
      <c r="B85" s="8" t="s">
        <v>864</v>
      </c>
      <c r="C85" s="8" t="s">
        <v>865</v>
      </c>
      <c r="D85" s="72">
        <v>44431</v>
      </c>
      <c r="E85" s="72">
        <v>45016</v>
      </c>
      <c r="F85" s="11" t="s">
        <v>44</v>
      </c>
      <c r="G85" s="10">
        <v>45016</v>
      </c>
      <c r="H85" s="44" t="s">
        <v>32</v>
      </c>
      <c r="I85" s="11" t="s">
        <v>33</v>
      </c>
      <c r="J85" s="73" t="s">
        <v>866</v>
      </c>
      <c r="K85" s="11" t="s">
        <v>35</v>
      </c>
      <c r="L85" s="11" t="s">
        <v>867</v>
      </c>
      <c r="M85" s="8" t="s">
        <v>37</v>
      </c>
      <c r="N85" s="11" t="s">
        <v>838</v>
      </c>
      <c r="O85" s="11" t="s">
        <v>86</v>
      </c>
      <c r="P85" s="11" t="s">
        <v>54</v>
      </c>
      <c r="Q85" s="14">
        <v>18250</v>
      </c>
      <c r="R85" s="14">
        <v>18250</v>
      </c>
      <c r="S85" s="14">
        <v>0</v>
      </c>
      <c r="T85" s="11" t="s">
        <v>42</v>
      </c>
      <c r="U85" s="11" t="s">
        <v>89</v>
      </c>
      <c r="V85" s="11" t="s">
        <v>32</v>
      </c>
      <c r="W85" s="11" t="s">
        <v>33</v>
      </c>
      <c r="X85" s="10">
        <f>DATE(YEAR(D85) + 3, MONTH(D85), DAY(D85))</f>
        <v>45527</v>
      </c>
      <c r="Y85" s="10">
        <f>DATE(YEAR(E85) + 6, MONTH(E85), DAY(E85))</f>
        <v>47208</v>
      </c>
      <c r="Z85" s="11" t="s">
        <v>33</v>
      </c>
      <c r="AA85" s="10" t="s">
        <v>57</v>
      </c>
      <c r="AB85" s="38" t="s">
        <v>57</v>
      </c>
      <c r="AC85" s="11" t="s">
        <v>274</v>
      </c>
    </row>
    <row r="86" spans="1:29" ht="31">
      <c r="A86" s="8" t="s">
        <v>257</v>
      </c>
      <c r="B86" s="8" t="s">
        <v>258</v>
      </c>
      <c r="C86" s="8" t="s">
        <v>259</v>
      </c>
      <c r="D86" s="123">
        <v>44440</v>
      </c>
      <c r="E86" s="123">
        <v>44986</v>
      </c>
      <c r="F86" s="124" t="s">
        <v>49</v>
      </c>
      <c r="G86" s="123">
        <v>45536</v>
      </c>
      <c r="H86" s="44" t="s">
        <v>32</v>
      </c>
      <c r="I86" s="10">
        <f>D86+182</f>
        <v>44622</v>
      </c>
      <c r="J86" s="76" t="s">
        <v>260</v>
      </c>
      <c r="K86" s="11" t="s">
        <v>44</v>
      </c>
      <c r="L86" s="12" t="s">
        <v>63</v>
      </c>
      <c r="M86" s="8" t="s">
        <v>51</v>
      </c>
      <c r="N86" s="8" t="s">
        <v>261</v>
      </c>
      <c r="O86" s="40" t="s">
        <v>262</v>
      </c>
      <c r="P86" s="11" t="s">
        <v>67</v>
      </c>
      <c r="Q86" s="13">
        <f>SUM(R86/3)</f>
        <v>499755</v>
      </c>
      <c r="R86" s="13">
        <v>1499265</v>
      </c>
      <c r="S86" s="28">
        <v>0</v>
      </c>
      <c r="T86" s="29" t="s">
        <v>42</v>
      </c>
      <c r="U86" s="8" t="s">
        <v>55</v>
      </c>
      <c r="V86" s="11" t="s">
        <v>32</v>
      </c>
      <c r="W86" s="11" t="s">
        <v>33</v>
      </c>
      <c r="X86" s="10">
        <f>DATE(YEAR(D86) + 3, MONTH(D86), DAY(D86))</f>
        <v>45536</v>
      </c>
      <c r="Y86" s="10">
        <f>DATE(YEAR(E86) + 3, MONTH(E86), DAY(E86))</f>
        <v>46082</v>
      </c>
      <c r="Z86" s="11" t="s">
        <v>33</v>
      </c>
      <c r="AA86" s="11" t="s">
        <v>57</v>
      </c>
      <c r="AB86" s="11" t="s">
        <v>57</v>
      </c>
      <c r="AC86" s="11" t="s">
        <v>69</v>
      </c>
    </row>
    <row r="87" spans="1:29" ht="31">
      <c r="A87" s="8" t="s">
        <v>282</v>
      </c>
      <c r="B87" s="8" t="s">
        <v>283</v>
      </c>
      <c r="C87" s="8" t="s">
        <v>283</v>
      </c>
      <c r="D87" s="9">
        <v>44440</v>
      </c>
      <c r="E87" s="9">
        <v>45535</v>
      </c>
      <c r="F87" s="8" t="s">
        <v>49</v>
      </c>
      <c r="G87" s="9">
        <v>48457</v>
      </c>
      <c r="H87" s="11" t="s">
        <v>49</v>
      </c>
      <c r="I87" s="10">
        <f>D87+182</f>
        <v>44622</v>
      </c>
      <c r="J87" s="8" t="s">
        <v>284</v>
      </c>
      <c r="K87" s="8" t="s">
        <v>44</v>
      </c>
      <c r="L87" s="8">
        <v>5234413</v>
      </c>
      <c r="M87" s="8" t="s">
        <v>51</v>
      </c>
      <c r="N87" s="8" t="s">
        <v>285</v>
      </c>
      <c r="O87" s="8" t="s">
        <v>204</v>
      </c>
      <c r="P87" s="11" t="s">
        <v>40</v>
      </c>
      <c r="Q87" s="260">
        <v>87329</v>
      </c>
      <c r="R87" s="260">
        <v>960629</v>
      </c>
      <c r="S87" s="28">
        <v>0</v>
      </c>
      <c r="T87" s="29" t="s">
        <v>42</v>
      </c>
      <c r="U87" s="8" t="s">
        <v>55</v>
      </c>
      <c r="V87" s="11" t="s">
        <v>49</v>
      </c>
      <c r="W87" s="8" t="s">
        <v>286</v>
      </c>
      <c r="X87" s="10">
        <v>45200</v>
      </c>
      <c r="Y87" s="10">
        <v>49583</v>
      </c>
      <c r="Z87" s="11" t="s">
        <v>33</v>
      </c>
      <c r="AA87" s="11" t="s">
        <v>44</v>
      </c>
      <c r="AB87" s="11" t="s">
        <v>33</v>
      </c>
      <c r="AC87" s="10" t="s">
        <v>69</v>
      </c>
    </row>
    <row r="88" spans="1:29" ht="46.5">
      <c r="A88" s="8" t="s">
        <v>376</v>
      </c>
      <c r="B88" s="8" t="s">
        <v>377</v>
      </c>
      <c r="C88" s="8" t="s">
        <v>378</v>
      </c>
      <c r="D88" s="72">
        <v>44440</v>
      </c>
      <c r="E88" s="72">
        <v>45169</v>
      </c>
      <c r="F88" s="8" t="s">
        <v>32</v>
      </c>
      <c r="G88" s="9">
        <v>45169</v>
      </c>
      <c r="H88" s="11" t="s">
        <v>32</v>
      </c>
      <c r="I88" s="10">
        <f>D88+182</f>
        <v>44622</v>
      </c>
      <c r="J88" s="84" t="s">
        <v>284</v>
      </c>
      <c r="K88" s="8" t="s">
        <v>44</v>
      </c>
      <c r="L88" s="95">
        <v>5234413</v>
      </c>
      <c r="M88" s="8" t="s">
        <v>51</v>
      </c>
      <c r="N88" s="8" t="s">
        <v>379</v>
      </c>
      <c r="O88" s="8" t="s">
        <v>204</v>
      </c>
      <c r="P88" s="11" t="s">
        <v>40</v>
      </c>
      <c r="Q88" s="54">
        <v>444014</v>
      </c>
      <c r="R88" s="54">
        <v>444014</v>
      </c>
      <c r="S88" s="28">
        <v>0</v>
      </c>
      <c r="T88" s="29" t="s">
        <v>42</v>
      </c>
      <c r="U88" s="8" t="s">
        <v>55</v>
      </c>
      <c r="V88" s="11" t="s">
        <v>32</v>
      </c>
      <c r="W88" s="276" t="s">
        <v>33</v>
      </c>
      <c r="X88" s="10" t="s">
        <v>33</v>
      </c>
      <c r="Y88" s="10">
        <v>46266</v>
      </c>
      <c r="Z88" s="11" t="s">
        <v>33</v>
      </c>
      <c r="AA88" s="11" t="s">
        <v>57</v>
      </c>
      <c r="AB88" s="11" t="s">
        <v>57</v>
      </c>
      <c r="AC88" s="11" t="s">
        <v>69</v>
      </c>
    </row>
    <row r="89" spans="1:29" ht="93">
      <c r="A89" s="53" t="s">
        <v>778</v>
      </c>
      <c r="B89" s="8" t="s">
        <v>779</v>
      </c>
      <c r="C89" s="53" t="s">
        <v>780</v>
      </c>
      <c r="D89" s="104">
        <v>44440</v>
      </c>
      <c r="E89" s="104">
        <v>44774</v>
      </c>
      <c r="F89" s="74" t="s">
        <v>44</v>
      </c>
      <c r="G89" s="69">
        <v>44774</v>
      </c>
      <c r="H89" s="74" t="s">
        <v>32</v>
      </c>
      <c r="I89" s="74" t="s">
        <v>33</v>
      </c>
      <c r="J89" s="53" t="s">
        <v>781</v>
      </c>
      <c r="K89" s="74" t="s">
        <v>35</v>
      </c>
      <c r="L89" s="139" t="s">
        <v>782</v>
      </c>
      <c r="M89" s="74" t="s">
        <v>37</v>
      </c>
      <c r="N89" s="53" t="s">
        <v>783</v>
      </c>
      <c r="O89" s="74" t="s">
        <v>53</v>
      </c>
      <c r="P89" s="74" t="s">
        <v>54</v>
      </c>
      <c r="Q89" s="210">
        <v>29935</v>
      </c>
      <c r="R89" s="210">
        <v>29935</v>
      </c>
      <c r="S89" s="120">
        <v>0</v>
      </c>
      <c r="T89" s="74" t="s">
        <v>88</v>
      </c>
      <c r="U89" s="7" t="s">
        <v>89</v>
      </c>
      <c r="V89" s="74" t="s">
        <v>32</v>
      </c>
      <c r="W89" s="121"/>
      <c r="X89" s="69">
        <f>DATE(YEAR(D89) + 3, MONTH(D89), DAY(D89))</f>
        <v>45536</v>
      </c>
      <c r="Y89" s="69">
        <f>DATE(YEAR(E89) + 6, MONTH(E89), DAY(E89))</f>
        <v>46966</v>
      </c>
      <c r="Z89" s="74" t="s">
        <v>33</v>
      </c>
      <c r="AA89" s="69" t="s">
        <v>44</v>
      </c>
      <c r="AB89" s="74" t="s">
        <v>33</v>
      </c>
      <c r="AC89" s="74"/>
    </row>
    <row r="90" spans="1:29" ht="62">
      <c r="A90" s="107" t="s">
        <v>263</v>
      </c>
      <c r="B90" s="107" t="s">
        <v>264</v>
      </c>
      <c r="C90" s="277" t="s">
        <v>265</v>
      </c>
      <c r="D90" s="242">
        <v>44445</v>
      </c>
      <c r="E90" s="9">
        <v>44768</v>
      </c>
      <c r="F90" s="8" t="s">
        <v>44</v>
      </c>
      <c r="G90" s="9">
        <v>44768</v>
      </c>
      <c r="H90" s="107" t="s">
        <v>49</v>
      </c>
      <c r="I90" s="10" t="s">
        <v>177</v>
      </c>
      <c r="J90" s="11" t="s">
        <v>266</v>
      </c>
      <c r="K90" s="11" t="s">
        <v>35</v>
      </c>
      <c r="L90" s="11" t="s">
        <v>266</v>
      </c>
      <c r="M90" s="8" t="s">
        <v>51</v>
      </c>
      <c r="N90" s="11" t="s">
        <v>209</v>
      </c>
      <c r="O90" s="11" t="s">
        <v>210</v>
      </c>
      <c r="P90" s="11" t="s">
        <v>67</v>
      </c>
      <c r="Q90" s="13">
        <v>1400000</v>
      </c>
      <c r="R90" s="13">
        <v>1400000</v>
      </c>
      <c r="S90" s="172">
        <v>0</v>
      </c>
      <c r="T90" s="29" t="s">
        <v>42</v>
      </c>
      <c r="U90" s="8" t="s">
        <v>55</v>
      </c>
      <c r="V90" s="8" t="s">
        <v>49</v>
      </c>
      <c r="W90" s="48"/>
      <c r="X90" s="10">
        <f>DATE(YEAR(D90) + 3, MONTH(D90), DAY(D90))</f>
        <v>45541</v>
      </c>
      <c r="Y90" s="10">
        <f>DATE(YEAR(E90) + 3, MONTH(E90), DAY(E90))</f>
        <v>45864</v>
      </c>
      <c r="Z90" s="14" t="s">
        <v>33</v>
      </c>
      <c r="AA90" s="11" t="s">
        <v>57</v>
      </c>
      <c r="AB90" s="11" t="s">
        <v>267</v>
      </c>
      <c r="AC90" s="11" t="s">
        <v>69</v>
      </c>
    </row>
    <row r="91" spans="1:29" ht="93">
      <c r="A91" s="42" t="s">
        <v>319</v>
      </c>
      <c r="B91" s="40" t="s">
        <v>320</v>
      </c>
      <c r="C91" s="40" t="s">
        <v>321</v>
      </c>
      <c r="D91" s="82">
        <v>44452</v>
      </c>
      <c r="E91" s="82">
        <v>44998</v>
      </c>
      <c r="F91" s="40" t="s">
        <v>244</v>
      </c>
      <c r="G91" s="145">
        <v>45548</v>
      </c>
      <c r="H91" s="44" t="s">
        <v>32</v>
      </c>
      <c r="I91" s="10">
        <f>D91+365</f>
        <v>44817</v>
      </c>
      <c r="J91" s="83" t="s">
        <v>322</v>
      </c>
      <c r="K91" s="11" t="s">
        <v>35</v>
      </c>
      <c r="L91" s="46" t="s">
        <v>323</v>
      </c>
      <c r="M91" s="40" t="s">
        <v>64</v>
      </c>
      <c r="N91" s="42" t="s">
        <v>324</v>
      </c>
      <c r="O91" s="42" t="s">
        <v>53</v>
      </c>
      <c r="P91" s="85" t="s">
        <v>54</v>
      </c>
      <c r="Q91" s="14">
        <v>350000</v>
      </c>
      <c r="R91" s="14">
        <v>700000</v>
      </c>
      <c r="S91" s="47">
        <v>0</v>
      </c>
      <c r="T91" s="42" t="s">
        <v>42</v>
      </c>
      <c r="U91" s="42" t="s">
        <v>55</v>
      </c>
      <c r="V91" s="42" t="s">
        <v>32</v>
      </c>
      <c r="W91" s="11" t="s">
        <v>33</v>
      </c>
      <c r="X91" s="69">
        <f>DATE(YEAR(D91) + 3, MONTH(D91), DAY(D91))</f>
        <v>45548</v>
      </c>
      <c r="Y91" s="49">
        <f>DATE(YEAR(E91) + 6, MONTH(E91), DAY(E91))</f>
        <v>47190</v>
      </c>
      <c r="Z91" s="44" t="s">
        <v>33</v>
      </c>
      <c r="AA91" s="10" t="s">
        <v>57</v>
      </c>
      <c r="AB91" s="10" t="s">
        <v>57</v>
      </c>
      <c r="AC91" s="11" t="s">
        <v>45</v>
      </c>
    </row>
    <row r="92" spans="1:29" ht="124">
      <c r="A92" s="64" t="s">
        <v>241</v>
      </c>
      <c r="B92" s="64" t="s">
        <v>242</v>
      </c>
      <c r="C92" s="64" t="s">
        <v>243</v>
      </c>
      <c r="D92" s="154">
        <v>44459</v>
      </c>
      <c r="E92" s="154">
        <v>45005</v>
      </c>
      <c r="F92" s="64" t="s">
        <v>244</v>
      </c>
      <c r="G92" s="66">
        <v>45555</v>
      </c>
      <c r="H92" s="67" t="s">
        <v>32</v>
      </c>
      <c r="I92" s="69">
        <v>44986</v>
      </c>
      <c r="J92" s="68" t="s">
        <v>245</v>
      </c>
      <c r="K92" s="64" t="s">
        <v>44</v>
      </c>
      <c r="L92" s="92" t="s">
        <v>246</v>
      </c>
      <c r="M92" s="64" t="s">
        <v>51</v>
      </c>
      <c r="N92" s="64" t="s">
        <v>247</v>
      </c>
      <c r="O92" s="64" t="s">
        <v>86</v>
      </c>
      <c r="P92" s="64" t="s">
        <v>54</v>
      </c>
      <c r="Q92" s="86">
        <v>666666</v>
      </c>
      <c r="R92" s="86">
        <v>2000000</v>
      </c>
      <c r="S92" s="86">
        <v>0</v>
      </c>
      <c r="T92" s="64" t="s">
        <v>42</v>
      </c>
      <c r="U92" s="64" t="s">
        <v>55</v>
      </c>
      <c r="V92" s="64" t="s">
        <v>32</v>
      </c>
      <c r="W92" s="176"/>
      <c r="X92" s="69">
        <f>DATE(YEAR(D92) + 3, MONTH(D92), DAY(D92))</f>
        <v>45555</v>
      </c>
      <c r="Y92" s="70">
        <f>DATE(YEAR(E92) + 6, MONTH(E92), DAY(E92))</f>
        <v>47197</v>
      </c>
      <c r="Z92" s="53" t="s">
        <v>33</v>
      </c>
      <c r="AA92" s="53" t="s">
        <v>57</v>
      </c>
      <c r="AB92" s="74" t="s">
        <v>57</v>
      </c>
      <c r="AC92" s="53" t="s">
        <v>136</v>
      </c>
    </row>
    <row r="93" spans="1:29" ht="46.5">
      <c r="A93" s="11" t="s">
        <v>756</v>
      </c>
      <c r="B93" s="8" t="s">
        <v>757</v>
      </c>
      <c r="C93" s="208" t="s">
        <v>758</v>
      </c>
      <c r="D93" s="72">
        <v>44466</v>
      </c>
      <c r="E93" s="72">
        <v>45107</v>
      </c>
      <c r="F93" s="11" t="s">
        <v>44</v>
      </c>
      <c r="G93" s="72">
        <v>45107</v>
      </c>
      <c r="H93" s="11" t="s">
        <v>32</v>
      </c>
      <c r="I93" s="11" t="s">
        <v>33</v>
      </c>
      <c r="J93" s="11" t="s">
        <v>759</v>
      </c>
      <c r="K93" s="11" t="s">
        <v>35</v>
      </c>
      <c r="L93" s="11" t="s">
        <v>760</v>
      </c>
      <c r="M93" s="11" t="s">
        <v>37</v>
      </c>
      <c r="N93" s="11" t="s">
        <v>85</v>
      </c>
      <c r="O93" s="11" t="s">
        <v>86</v>
      </c>
      <c r="P93" s="11" t="s">
        <v>54</v>
      </c>
      <c r="Q93" s="14">
        <v>30925</v>
      </c>
      <c r="R93" s="14">
        <v>30925</v>
      </c>
      <c r="S93" s="14">
        <v>0</v>
      </c>
      <c r="T93" s="11" t="s">
        <v>42</v>
      </c>
      <c r="U93" s="11" t="s">
        <v>89</v>
      </c>
      <c r="V93" s="11" t="s">
        <v>32</v>
      </c>
      <c r="W93" s="11" t="s">
        <v>33</v>
      </c>
      <c r="X93" s="69">
        <f>DATE(YEAR(D93) + 3, MONTH(D93), DAY(D93))</f>
        <v>45562</v>
      </c>
      <c r="Y93" s="70">
        <f>DATE(YEAR(E93) + 6, MONTH(E93), DAY(E93))</f>
        <v>47299</v>
      </c>
      <c r="Z93" s="11" t="s">
        <v>33</v>
      </c>
      <c r="AA93" s="38" t="s">
        <v>57</v>
      </c>
      <c r="AB93" s="34" t="s">
        <v>57</v>
      </c>
      <c r="AC93" s="11" t="s">
        <v>274</v>
      </c>
    </row>
    <row r="94" spans="1:29" ht="46.5">
      <c r="A94" s="8" t="s">
        <v>104</v>
      </c>
      <c r="B94" s="8" t="s">
        <v>105</v>
      </c>
      <c r="C94" s="8" t="s">
        <v>106</v>
      </c>
      <c r="D94" s="123">
        <v>44470</v>
      </c>
      <c r="E94" s="123">
        <v>45200</v>
      </c>
      <c r="F94" s="8" t="s">
        <v>49</v>
      </c>
      <c r="G94" s="9">
        <v>45931</v>
      </c>
      <c r="H94" s="11" t="s">
        <v>49</v>
      </c>
      <c r="I94" s="10">
        <v>44743</v>
      </c>
      <c r="J94" s="107" t="s">
        <v>107</v>
      </c>
      <c r="K94" s="8"/>
      <c r="L94" s="95" t="s">
        <v>108</v>
      </c>
      <c r="M94" s="8" t="s">
        <v>51</v>
      </c>
      <c r="N94" s="8" t="s">
        <v>109</v>
      </c>
      <c r="O94" s="8" t="s">
        <v>53</v>
      </c>
      <c r="P94" s="11" t="s">
        <v>54</v>
      </c>
      <c r="Q94" s="54">
        <v>7500000</v>
      </c>
      <c r="R94" s="54">
        <v>30000000</v>
      </c>
      <c r="S94" s="28">
        <v>0</v>
      </c>
      <c r="T94" s="29" t="s">
        <v>42</v>
      </c>
      <c r="U94" s="173" t="s">
        <v>110</v>
      </c>
      <c r="V94" s="11" t="s">
        <v>49</v>
      </c>
      <c r="W94" s="11" t="s">
        <v>111</v>
      </c>
      <c r="X94" s="69">
        <v>45200</v>
      </c>
      <c r="Y94" s="70">
        <v>47027</v>
      </c>
      <c r="Z94" s="11" t="s">
        <v>33</v>
      </c>
      <c r="AA94" s="34" t="s">
        <v>57</v>
      </c>
      <c r="AB94" s="34" t="s">
        <v>57</v>
      </c>
      <c r="AC94" s="11" t="s">
        <v>58</v>
      </c>
    </row>
    <row r="95" spans="1:29" ht="62">
      <c r="A95" s="74" t="s">
        <v>290</v>
      </c>
      <c r="B95" s="74" t="s">
        <v>291</v>
      </c>
      <c r="C95" s="278" t="s">
        <v>292</v>
      </c>
      <c r="D95" s="118">
        <v>44470</v>
      </c>
      <c r="E95" s="118">
        <v>45930</v>
      </c>
      <c r="F95" s="74" t="s">
        <v>44</v>
      </c>
      <c r="G95" s="118">
        <v>45930</v>
      </c>
      <c r="H95" s="74" t="s">
        <v>49</v>
      </c>
      <c r="I95" s="69">
        <f>D95+365</f>
        <v>44835</v>
      </c>
      <c r="J95" s="279" t="s">
        <v>293</v>
      </c>
      <c r="K95" s="74" t="s">
        <v>35</v>
      </c>
      <c r="L95" s="280">
        <v>2248713</v>
      </c>
      <c r="M95" s="53" t="s">
        <v>64</v>
      </c>
      <c r="N95" s="74" t="s">
        <v>294</v>
      </c>
      <c r="O95" s="74" t="s">
        <v>295</v>
      </c>
      <c r="P95" s="74" t="s">
        <v>67</v>
      </c>
      <c r="Q95" s="120">
        <v>223237</v>
      </c>
      <c r="R95" s="207">
        <v>892948</v>
      </c>
      <c r="S95" s="201">
        <v>0</v>
      </c>
      <c r="T95" s="94" t="s">
        <v>42</v>
      </c>
      <c r="U95" s="53" t="s">
        <v>55</v>
      </c>
      <c r="V95" s="74" t="s">
        <v>49</v>
      </c>
      <c r="W95" s="74" t="s">
        <v>33</v>
      </c>
      <c r="X95" s="69">
        <f>DATE(YEAR(D95) + 3, MONTH(D95), DAY(D95))</f>
        <v>45566</v>
      </c>
      <c r="Y95" s="70">
        <f>DATE(YEAR(E95) + 6, MONTH(E95), DAY(E95))</f>
        <v>48121</v>
      </c>
      <c r="Z95" s="74" t="s">
        <v>33</v>
      </c>
      <c r="AA95" s="69" t="s">
        <v>44</v>
      </c>
      <c r="AB95" s="69" t="s">
        <v>33</v>
      </c>
      <c r="AC95" s="74" t="s">
        <v>274</v>
      </c>
    </row>
    <row r="96" spans="1:29">
      <c r="A96" s="8" t="s">
        <v>935</v>
      </c>
      <c r="B96" s="8" t="s">
        <v>936</v>
      </c>
      <c r="C96" s="8" t="s">
        <v>937</v>
      </c>
      <c r="D96" s="9">
        <v>44470</v>
      </c>
      <c r="E96" s="9">
        <v>44742</v>
      </c>
      <c r="F96" s="11" t="s">
        <v>44</v>
      </c>
      <c r="G96" s="9">
        <v>44742</v>
      </c>
      <c r="H96" s="11" t="s">
        <v>32</v>
      </c>
      <c r="I96" s="11" t="s">
        <v>33</v>
      </c>
      <c r="J96" s="8" t="s">
        <v>938</v>
      </c>
      <c r="K96" s="11" t="s">
        <v>44</v>
      </c>
      <c r="L96" s="11" t="s">
        <v>33</v>
      </c>
      <c r="M96" s="11" t="s">
        <v>37</v>
      </c>
      <c r="N96" s="8" t="s">
        <v>939</v>
      </c>
      <c r="O96" s="11" t="s">
        <v>53</v>
      </c>
      <c r="P96" s="11" t="s">
        <v>54</v>
      </c>
      <c r="Q96" s="54">
        <v>8600</v>
      </c>
      <c r="R96" s="54">
        <v>8600</v>
      </c>
      <c r="S96" s="14">
        <v>0</v>
      </c>
      <c r="T96" s="11" t="s">
        <v>88</v>
      </c>
      <c r="U96" s="11" t="s">
        <v>89</v>
      </c>
      <c r="V96" s="11" t="s">
        <v>32</v>
      </c>
      <c r="W96" s="48"/>
      <c r="X96" s="10">
        <f>DATE(YEAR(D96) + 3, MONTH(D96), DAY(D96))</f>
        <v>45566</v>
      </c>
      <c r="Y96" s="10">
        <f>DATE(YEAR(E96) + 6, MONTH(E96), DAY(E96))</f>
        <v>46934</v>
      </c>
      <c r="Z96" s="11" t="s">
        <v>33</v>
      </c>
      <c r="AA96" s="10" t="s">
        <v>44</v>
      </c>
      <c r="AB96" s="11" t="s">
        <v>33</v>
      </c>
      <c r="AC96" s="11"/>
    </row>
    <row r="97" spans="1:183" ht="77.5">
      <c r="A97" s="53" t="s">
        <v>556</v>
      </c>
      <c r="B97" s="53" t="s">
        <v>557</v>
      </c>
      <c r="C97" s="175" t="s">
        <v>558</v>
      </c>
      <c r="D97" s="118">
        <v>44476</v>
      </c>
      <c r="E97" s="118">
        <v>45351</v>
      </c>
      <c r="F97" s="74"/>
      <c r="G97" s="69">
        <v>45351</v>
      </c>
      <c r="H97" s="74" t="s">
        <v>32</v>
      </c>
      <c r="I97" s="74" t="s">
        <v>33</v>
      </c>
      <c r="J97" s="53" t="s">
        <v>559</v>
      </c>
      <c r="K97" s="74" t="s">
        <v>35</v>
      </c>
      <c r="L97" s="53" t="s">
        <v>560</v>
      </c>
      <c r="M97" s="74" t="s">
        <v>37</v>
      </c>
      <c r="N97" s="74" t="s">
        <v>561</v>
      </c>
      <c r="O97" s="74" t="s">
        <v>53</v>
      </c>
      <c r="P97" s="74" t="s">
        <v>54</v>
      </c>
      <c r="Q97" s="120">
        <v>100000</v>
      </c>
      <c r="R97" s="120">
        <v>100000</v>
      </c>
      <c r="S97" s="120">
        <v>0</v>
      </c>
      <c r="T97" s="74" t="s">
        <v>42</v>
      </c>
      <c r="U97" s="74" t="s">
        <v>55</v>
      </c>
      <c r="V97" s="74" t="s">
        <v>32</v>
      </c>
      <c r="W97" s="176"/>
      <c r="X97" s="74"/>
      <c r="Y97" s="85"/>
      <c r="Z97" s="74" t="s">
        <v>57</v>
      </c>
      <c r="AA97" s="74" t="s">
        <v>44</v>
      </c>
      <c r="AB97" s="74" t="s">
        <v>33</v>
      </c>
      <c r="AC97" s="74" t="s">
        <v>310</v>
      </c>
    </row>
    <row r="98" spans="1:183" ht="93">
      <c r="A98" s="8" t="s">
        <v>556</v>
      </c>
      <c r="B98" s="8" t="s">
        <v>557</v>
      </c>
      <c r="C98" s="209" t="s">
        <v>770</v>
      </c>
      <c r="D98" s="72">
        <v>44476</v>
      </c>
      <c r="E98" s="72">
        <v>45351</v>
      </c>
      <c r="F98" s="11"/>
      <c r="G98" s="10">
        <v>45351</v>
      </c>
      <c r="H98" s="11" t="s">
        <v>32</v>
      </c>
      <c r="I98" s="11" t="s">
        <v>33</v>
      </c>
      <c r="J98" s="8" t="s">
        <v>771</v>
      </c>
      <c r="K98" s="11" t="s">
        <v>35</v>
      </c>
      <c r="L98" s="8" t="s">
        <v>772</v>
      </c>
      <c r="M98" s="11" t="s">
        <v>37</v>
      </c>
      <c r="N98" s="11" t="s">
        <v>561</v>
      </c>
      <c r="O98" s="11" t="s">
        <v>53</v>
      </c>
      <c r="P98" s="11" t="s">
        <v>54</v>
      </c>
      <c r="Q98" s="14">
        <v>30000</v>
      </c>
      <c r="R98" s="14">
        <v>30000</v>
      </c>
      <c r="S98" s="14">
        <v>0</v>
      </c>
      <c r="T98" s="11" t="s">
        <v>42</v>
      </c>
      <c r="U98" s="11" t="s">
        <v>55</v>
      </c>
      <c r="V98" s="11" t="s">
        <v>32</v>
      </c>
      <c r="W98" s="117"/>
      <c r="X98" s="11"/>
      <c r="Y98" s="11"/>
      <c r="Z98" s="11" t="s">
        <v>57</v>
      </c>
      <c r="AA98" s="11" t="s">
        <v>44</v>
      </c>
      <c r="AB98" s="11" t="s">
        <v>33</v>
      </c>
      <c r="AC98" s="11" t="s">
        <v>310</v>
      </c>
    </row>
    <row r="99" spans="1:183" ht="155">
      <c r="A99" s="34" t="s">
        <v>799</v>
      </c>
      <c r="B99" s="8" t="s">
        <v>800</v>
      </c>
      <c r="C99" s="58" t="s">
        <v>801</v>
      </c>
      <c r="D99" s="97">
        <v>44489</v>
      </c>
      <c r="E99" s="97">
        <v>44927</v>
      </c>
      <c r="F99" s="34" t="s">
        <v>44</v>
      </c>
      <c r="G99" s="38">
        <v>44927</v>
      </c>
      <c r="H99" s="34" t="s">
        <v>32</v>
      </c>
      <c r="I99" s="34" t="s">
        <v>33</v>
      </c>
      <c r="J99" s="34" t="s">
        <v>802</v>
      </c>
      <c r="K99" s="34" t="s">
        <v>44</v>
      </c>
      <c r="L99" s="34" t="s">
        <v>803</v>
      </c>
      <c r="M99" s="34" t="s">
        <v>37</v>
      </c>
      <c r="N99" s="34" t="s">
        <v>804</v>
      </c>
      <c r="O99" s="34" t="s">
        <v>188</v>
      </c>
      <c r="P99" s="34" t="s">
        <v>119</v>
      </c>
      <c r="Q99" s="108">
        <v>25000</v>
      </c>
      <c r="R99" s="108">
        <v>25000</v>
      </c>
      <c r="S99" s="246">
        <v>0</v>
      </c>
      <c r="T99" s="34" t="s">
        <v>88</v>
      </c>
      <c r="U99" s="34" t="s">
        <v>55</v>
      </c>
      <c r="V99" s="34" t="s">
        <v>32</v>
      </c>
      <c r="W99" s="58" t="s">
        <v>805</v>
      </c>
      <c r="X99" s="19">
        <f>DATE(YEAR(D99) + 3, MONTH(D99), DAY(D99))</f>
        <v>45585</v>
      </c>
      <c r="Y99" s="26">
        <f>DATE(YEAR(E99) + 3, MONTH(E99), DAY(E99))</f>
        <v>46023</v>
      </c>
      <c r="Z99" s="108" t="s">
        <v>33</v>
      </c>
      <c r="AA99" s="34" t="s">
        <v>44</v>
      </c>
      <c r="AB99" s="34" t="s">
        <v>33</v>
      </c>
      <c r="AC99" s="34"/>
    </row>
    <row r="100" spans="1:183" ht="77.5">
      <c r="A100" s="8" t="s">
        <v>895</v>
      </c>
      <c r="B100" s="8" t="s">
        <v>896</v>
      </c>
      <c r="C100" s="8" t="s">
        <v>897</v>
      </c>
      <c r="D100" s="9">
        <v>44497</v>
      </c>
      <c r="E100" s="9">
        <v>44746</v>
      </c>
      <c r="F100" s="8" t="s">
        <v>44</v>
      </c>
      <c r="G100" s="9">
        <v>44746</v>
      </c>
      <c r="H100" s="11" t="s">
        <v>32</v>
      </c>
      <c r="I100" s="10">
        <f>D100+365</f>
        <v>44862</v>
      </c>
      <c r="J100" s="8" t="s">
        <v>898</v>
      </c>
      <c r="K100" s="11" t="s">
        <v>35</v>
      </c>
      <c r="L100" s="11">
        <v>7026226</v>
      </c>
      <c r="M100" s="11" t="s">
        <v>37</v>
      </c>
      <c r="N100" s="8" t="s">
        <v>899</v>
      </c>
      <c r="O100" s="11" t="s">
        <v>86</v>
      </c>
      <c r="P100" s="11" t="s">
        <v>54</v>
      </c>
      <c r="Q100" s="54">
        <v>12000</v>
      </c>
      <c r="R100" s="54">
        <v>12000</v>
      </c>
      <c r="S100" s="219">
        <v>0</v>
      </c>
      <c r="T100" s="11" t="s">
        <v>88</v>
      </c>
      <c r="U100" s="11" t="s">
        <v>89</v>
      </c>
      <c r="V100" s="11" t="s">
        <v>32</v>
      </c>
      <c r="W100" s="164" t="s">
        <v>33</v>
      </c>
      <c r="X100" s="69">
        <f>DATE(YEAR('[1]Expired Contracts'!D1306) + 3, MONTH('[1]Expired Contracts'!D1306), DAY('[1]Expired Contracts'!D1306))</f>
        <v>1096</v>
      </c>
      <c r="Y100" s="70">
        <v>45699</v>
      </c>
      <c r="Z100" s="11" t="s">
        <v>33</v>
      </c>
      <c r="AA100" s="77" t="s">
        <v>44</v>
      </c>
      <c r="AB100" s="11" t="s">
        <v>33</v>
      </c>
      <c r="AC100" s="11"/>
    </row>
    <row r="101" spans="1:183" ht="170.5">
      <c r="A101" s="40" t="s">
        <v>799</v>
      </c>
      <c r="B101" s="40" t="s">
        <v>800</v>
      </c>
      <c r="C101" s="40" t="s">
        <v>888</v>
      </c>
      <c r="D101" s="41">
        <v>44498</v>
      </c>
      <c r="E101" s="41">
        <v>44863</v>
      </c>
      <c r="F101" s="40" t="s">
        <v>44</v>
      </c>
      <c r="G101" s="41">
        <v>44863</v>
      </c>
      <c r="H101" s="42" t="s">
        <v>32</v>
      </c>
      <c r="I101" s="49">
        <f>D101+365</f>
        <v>44863</v>
      </c>
      <c r="J101" s="40" t="s">
        <v>802</v>
      </c>
      <c r="K101" s="42" t="s">
        <v>35</v>
      </c>
      <c r="L101" s="42" t="s">
        <v>803</v>
      </c>
      <c r="M101" s="42" t="s">
        <v>37</v>
      </c>
      <c r="N101" s="40" t="s">
        <v>889</v>
      </c>
      <c r="O101" s="42" t="s">
        <v>188</v>
      </c>
      <c r="P101" s="42" t="s">
        <v>119</v>
      </c>
      <c r="Q101" s="226">
        <v>15000</v>
      </c>
      <c r="R101" s="54">
        <v>15000</v>
      </c>
      <c r="S101" s="266">
        <v>0</v>
      </c>
      <c r="T101" s="42" t="s">
        <v>88</v>
      </c>
      <c r="U101" s="42" t="s">
        <v>89</v>
      </c>
      <c r="V101" s="42" t="s">
        <v>32</v>
      </c>
      <c r="W101" s="281" t="s">
        <v>33</v>
      </c>
      <c r="X101" s="49">
        <f>DATE(YEAR('[1]Expired Contracts'!D1315) + 3, MONTH('[1]Expired Contracts'!D1315), DAY('[1]Expired Contracts'!D1315))</f>
        <v>1096</v>
      </c>
      <c r="Y101" s="49">
        <v>45708</v>
      </c>
      <c r="Z101" s="42" t="s">
        <v>33</v>
      </c>
      <c r="AA101" s="42" t="s">
        <v>44</v>
      </c>
      <c r="AB101" s="42" t="s">
        <v>33</v>
      </c>
      <c r="AC101" s="42"/>
    </row>
    <row r="102" spans="1:183" ht="77.5">
      <c r="A102" s="8" t="s">
        <v>914</v>
      </c>
      <c r="B102" s="8" t="s">
        <v>915</v>
      </c>
      <c r="C102" s="8" t="s">
        <v>916</v>
      </c>
      <c r="D102" s="9">
        <v>44505</v>
      </c>
      <c r="E102" s="9">
        <v>44712</v>
      </c>
      <c r="F102" s="8" t="s">
        <v>44</v>
      </c>
      <c r="G102" s="9">
        <v>44712</v>
      </c>
      <c r="H102" s="11" t="s">
        <v>32</v>
      </c>
      <c r="I102" s="10">
        <f>D102+365</f>
        <v>44870</v>
      </c>
      <c r="J102" s="8" t="s">
        <v>917</v>
      </c>
      <c r="K102" s="11" t="s">
        <v>35</v>
      </c>
      <c r="L102" s="11">
        <v>7424081</v>
      </c>
      <c r="M102" s="11" t="s">
        <v>37</v>
      </c>
      <c r="N102" s="8" t="s">
        <v>918</v>
      </c>
      <c r="O102" s="11" t="s">
        <v>86</v>
      </c>
      <c r="P102" s="11" t="s">
        <v>54</v>
      </c>
      <c r="Q102" s="54">
        <v>9000</v>
      </c>
      <c r="R102" s="54">
        <v>9000</v>
      </c>
      <c r="S102" s="219">
        <v>0</v>
      </c>
      <c r="T102" s="11" t="s">
        <v>88</v>
      </c>
      <c r="U102" s="11" t="s">
        <v>89</v>
      </c>
      <c r="V102" s="11" t="s">
        <v>32</v>
      </c>
      <c r="W102" s="164" t="s">
        <v>33</v>
      </c>
      <c r="X102" s="69">
        <f>DATE(YEAR('[1]Expired Contracts'!D1318) + 3, MONTH('[1]Expired Contracts'!D1318), DAY('[1]Expired Contracts'!D1318))</f>
        <v>1096</v>
      </c>
      <c r="Y102" s="69">
        <v>45711</v>
      </c>
      <c r="Z102" s="11" t="s">
        <v>33</v>
      </c>
      <c r="AA102" s="11" t="s">
        <v>44</v>
      </c>
      <c r="AB102" s="11" t="s">
        <v>33</v>
      </c>
      <c r="AC102" s="11"/>
    </row>
    <row r="103" spans="1:183" ht="46.5">
      <c r="A103" s="58" t="s">
        <v>681</v>
      </c>
      <c r="B103" s="58" t="s">
        <v>682</v>
      </c>
      <c r="C103" s="282" t="s">
        <v>683</v>
      </c>
      <c r="D103" s="97">
        <v>44524</v>
      </c>
      <c r="E103" s="97">
        <v>44651</v>
      </c>
      <c r="F103" s="34" t="s">
        <v>32</v>
      </c>
      <c r="G103" s="38">
        <v>44651</v>
      </c>
      <c r="H103" s="34" t="s">
        <v>32</v>
      </c>
      <c r="I103" s="34" t="s">
        <v>33</v>
      </c>
      <c r="J103" s="34" t="s">
        <v>684</v>
      </c>
      <c r="K103" s="34" t="s">
        <v>35</v>
      </c>
      <c r="L103" s="34">
        <v>7477370</v>
      </c>
      <c r="M103" s="34" t="s">
        <v>37</v>
      </c>
      <c r="N103" s="34" t="s">
        <v>234</v>
      </c>
      <c r="O103" s="34" t="s">
        <v>143</v>
      </c>
      <c r="P103" s="34" t="s">
        <v>67</v>
      </c>
      <c r="Q103" s="108">
        <v>47474.34</v>
      </c>
      <c r="R103" s="108">
        <v>47474.34</v>
      </c>
      <c r="S103" s="108">
        <v>0</v>
      </c>
      <c r="T103" s="34" t="s">
        <v>42</v>
      </c>
      <c r="U103" s="34" t="s">
        <v>55</v>
      </c>
      <c r="V103" s="34" t="s">
        <v>32</v>
      </c>
      <c r="W103" s="185"/>
      <c r="X103" s="42"/>
      <c r="Y103" s="42"/>
      <c r="Z103" s="128" t="s">
        <v>33</v>
      </c>
      <c r="AA103" s="34" t="s">
        <v>44</v>
      </c>
      <c r="AB103" s="34" t="s">
        <v>33</v>
      </c>
      <c r="AC103" s="34" t="s">
        <v>310</v>
      </c>
    </row>
    <row r="104" spans="1:183" ht="108.5">
      <c r="A104" s="8" t="s">
        <v>603</v>
      </c>
      <c r="B104" s="8" t="s">
        <v>604</v>
      </c>
      <c r="C104" s="274" t="s">
        <v>605</v>
      </c>
      <c r="D104" s="72">
        <v>44543</v>
      </c>
      <c r="E104" s="72">
        <v>44712</v>
      </c>
      <c r="F104" s="11" t="s">
        <v>49</v>
      </c>
      <c r="G104" s="10">
        <v>44895</v>
      </c>
      <c r="H104" s="11" t="s">
        <v>32</v>
      </c>
      <c r="I104" s="10">
        <v>44680</v>
      </c>
      <c r="J104" s="11" t="s">
        <v>315</v>
      </c>
      <c r="K104" s="11" t="s">
        <v>44</v>
      </c>
      <c r="L104" s="11">
        <v>2212959</v>
      </c>
      <c r="M104" s="11" t="s">
        <v>37</v>
      </c>
      <c r="N104" s="11" t="s">
        <v>606</v>
      </c>
      <c r="O104" s="11" t="s">
        <v>173</v>
      </c>
      <c r="P104" s="11" t="s">
        <v>135</v>
      </c>
      <c r="Q104" s="14">
        <v>82482.5</v>
      </c>
      <c r="R104" s="14">
        <v>82482.5</v>
      </c>
      <c r="S104" s="14">
        <v>0</v>
      </c>
      <c r="T104" s="11" t="s">
        <v>42</v>
      </c>
      <c r="U104" s="11" t="s">
        <v>55</v>
      </c>
      <c r="V104" s="11" t="s">
        <v>32</v>
      </c>
      <c r="W104" s="48"/>
      <c r="X104" s="21"/>
      <c r="Y104" s="22"/>
      <c r="Z104" s="11" t="s">
        <v>33</v>
      </c>
      <c r="AA104" s="11" t="s">
        <v>44</v>
      </c>
      <c r="AB104" s="11" t="s">
        <v>33</v>
      </c>
      <c r="AC104" s="11" t="s">
        <v>310</v>
      </c>
    </row>
    <row r="105" spans="1:183" ht="62">
      <c r="A105" s="40" t="s">
        <v>823</v>
      </c>
      <c r="B105" s="45" t="s">
        <v>824</v>
      </c>
      <c r="C105" s="40" t="s">
        <v>825</v>
      </c>
      <c r="D105" s="82">
        <v>44562</v>
      </c>
      <c r="E105" s="82">
        <v>45016</v>
      </c>
      <c r="F105" s="42" t="s">
        <v>44</v>
      </c>
      <c r="G105" s="82">
        <v>45016</v>
      </c>
      <c r="H105" s="42" t="s">
        <v>32</v>
      </c>
      <c r="I105" s="42" t="s">
        <v>33</v>
      </c>
      <c r="J105" s="42" t="s">
        <v>826</v>
      </c>
      <c r="K105" s="42" t="s">
        <v>44</v>
      </c>
      <c r="L105" s="42" t="s">
        <v>827</v>
      </c>
      <c r="M105" s="42" t="s">
        <v>37</v>
      </c>
      <c r="N105" s="42" t="s">
        <v>367</v>
      </c>
      <c r="O105" s="42" t="s">
        <v>53</v>
      </c>
      <c r="P105" s="42" t="s">
        <v>54</v>
      </c>
      <c r="Q105" s="47">
        <v>22000</v>
      </c>
      <c r="R105" s="47">
        <v>22000</v>
      </c>
      <c r="S105" s="152">
        <v>0</v>
      </c>
      <c r="T105" s="42" t="s">
        <v>88</v>
      </c>
      <c r="U105" s="42" t="s">
        <v>55</v>
      </c>
      <c r="V105" s="42" t="s">
        <v>32</v>
      </c>
      <c r="W105" s="186"/>
      <c r="X105" s="49">
        <f>DATE(YEAR(D105) + 3, MONTH(D105), DAY(D105))</f>
        <v>45658</v>
      </c>
      <c r="Y105" s="49">
        <f>DATE(YEAR(E105) + 3, MONTH(E105), DAY(E105))</f>
        <v>46112</v>
      </c>
      <c r="Z105" s="47" t="s">
        <v>33</v>
      </c>
      <c r="AA105" s="11" t="s">
        <v>44</v>
      </c>
      <c r="AB105" s="11" t="s">
        <v>33</v>
      </c>
      <c r="AC105" s="42"/>
    </row>
    <row r="106" spans="1:183" ht="93">
      <c r="A106" s="64" t="s">
        <v>840</v>
      </c>
      <c r="B106" s="64" t="s">
        <v>841</v>
      </c>
      <c r="C106" s="64" t="s">
        <v>842</v>
      </c>
      <c r="D106" s="154">
        <v>44562</v>
      </c>
      <c r="E106" s="154">
        <v>44681</v>
      </c>
      <c r="F106" s="85" t="s">
        <v>44</v>
      </c>
      <c r="G106" s="283">
        <v>44681</v>
      </c>
      <c r="H106" s="89" t="s">
        <v>32</v>
      </c>
      <c r="I106" s="74" t="s">
        <v>33</v>
      </c>
      <c r="J106" s="90" t="s">
        <v>843</v>
      </c>
      <c r="K106" s="85" t="s">
        <v>44</v>
      </c>
      <c r="L106" s="85">
        <v>9724183</v>
      </c>
      <c r="M106" s="85" t="s">
        <v>37</v>
      </c>
      <c r="N106" s="85" t="s">
        <v>367</v>
      </c>
      <c r="O106" s="85" t="s">
        <v>53</v>
      </c>
      <c r="P106" s="85" t="s">
        <v>54</v>
      </c>
      <c r="Q106" s="91">
        <v>20000</v>
      </c>
      <c r="R106" s="91">
        <v>20000</v>
      </c>
      <c r="S106" s="116">
        <v>0</v>
      </c>
      <c r="T106" s="85" t="s">
        <v>88</v>
      </c>
      <c r="U106" s="85" t="s">
        <v>55</v>
      </c>
      <c r="V106" s="85" t="s">
        <v>32</v>
      </c>
      <c r="W106" s="121"/>
      <c r="X106" s="69">
        <f>DATE(YEAR(D106) + 3, MONTH(D106), DAY(D106))</f>
        <v>45658</v>
      </c>
      <c r="Y106" s="70">
        <f>DATE(YEAR(E106) + 3, MONTH(E106), DAY(E106))</f>
        <v>45777</v>
      </c>
      <c r="Z106" s="120" t="s">
        <v>33</v>
      </c>
      <c r="AA106" s="74" t="s">
        <v>44</v>
      </c>
      <c r="AB106" s="74" t="s">
        <v>33</v>
      </c>
      <c r="AC106" s="74"/>
    </row>
    <row r="107" spans="1:183" ht="31">
      <c r="A107" s="64" t="s">
        <v>691</v>
      </c>
      <c r="B107" s="64" t="s">
        <v>692</v>
      </c>
      <c r="C107" s="53" t="s">
        <v>693</v>
      </c>
      <c r="D107" s="118">
        <v>44571</v>
      </c>
      <c r="E107" s="118">
        <v>45291</v>
      </c>
      <c r="F107" s="74" t="s">
        <v>44</v>
      </c>
      <c r="G107" s="118">
        <v>45291</v>
      </c>
      <c r="H107" s="74" t="s">
        <v>32</v>
      </c>
      <c r="I107" s="74" t="s">
        <v>33</v>
      </c>
      <c r="J107" s="74" t="s">
        <v>694</v>
      </c>
      <c r="K107" s="74" t="s">
        <v>44</v>
      </c>
      <c r="L107" s="74">
        <v>7938919</v>
      </c>
      <c r="M107" s="74" t="s">
        <v>37</v>
      </c>
      <c r="N107" s="74" t="s">
        <v>695</v>
      </c>
      <c r="O107" s="74" t="s">
        <v>390</v>
      </c>
      <c r="P107" s="74" t="s">
        <v>135</v>
      </c>
      <c r="Q107" s="120">
        <v>45000</v>
      </c>
      <c r="R107" s="120">
        <v>45000</v>
      </c>
      <c r="S107" s="126">
        <v>0</v>
      </c>
      <c r="T107" s="74" t="s">
        <v>88</v>
      </c>
      <c r="U107" s="74" t="s">
        <v>55</v>
      </c>
      <c r="V107" s="74" t="s">
        <v>49</v>
      </c>
      <c r="W107" s="53" t="s">
        <v>696</v>
      </c>
      <c r="X107" s="69">
        <f>DATE(YEAR(D107) + 3, MONTH(D107), DAY(D107))</f>
        <v>45667</v>
      </c>
      <c r="Y107" s="69">
        <f>DATE(YEAR(E107) + 3, MONTH(E107), DAY(E107))</f>
        <v>46387</v>
      </c>
      <c r="Z107" s="120" t="s">
        <v>33</v>
      </c>
      <c r="AA107" s="74" t="s">
        <v>44</v>
      </c>
      <c r="AB107" s="74" t="s">
        <v>33</v>
      </c>
      <c r="AC107" s="74"/>
    </row>
    <row r="108" spans="1:183" ht="46.5">
      <c r="A108" s="8" t="s">
        <v>659</v>
      </c>
      <c r="B108" s="8" t="s">
        <v>660</v>
      </c>
      <c r="C108" s="8" t="s">
        <v>661</v>
      </c>
      <c r="D108" s="72">
        <v>44579</v>
      </c>
      <c r="E108" s="72">
        <v>45016</v>
      </c>
      <c r="F108" s="11" t="s">
        <v>32</v>
      </c>
      <c r="G108" s="10">
        <v>45016</v>
      </c>
      <c r="H108" s="11" t="s">
        <v>32</v>
      </c>
      <c r="I108" s="11" t="s">
        <v>33</v>
      </c>
      <c r="J108" s="11" t="s">
        <v>662</v>
      </c>
      <c r="K108" s="11"/>
      <c r="L108" s="11"/>
      <c r="M108" s="8" t="s">
        <v>37</v>
      </c>
      <c r="N108" s="11" t="s">
        <v>663</v>
      </c>
      <c r="O108" s="11" t="s">
        <v>374</v>
      </c>
      <c r="P108" s="11" t="s">
        <v>135</v>
      </c>
      <c r="Q108" s="14">
        <v>49500</v>
      </c>
      <c r="R108" s="14">
        <v>49500</v>
      </c>
      <c r="S108" s="14">
        <v>0</v>
      </c>
      <c r="T108" s="11" t="s">
        <v>42</v>
      </c>
      <c r="U108" s="11" t="s">
        <v>43</v>
      </c>
      <c r="V108" s="11" t="s">
        <v>32</v>
      </c>
      <c r="W108" s="48"/>
      <c r="X108" s="10">
        <f>DATE(YEAR(D108) + 3, MONTH(D108), DAY(D108))</f>
        <v>45675</v>
      </c>
      <c r="Y108" s="10">
        <f>DATE(YEAR(E108) + 3, MONTH(E108), DAY(E108))</f>
        <v>46112</v>
      </c>
      <c r="Z108" s="11" t="s">
        <v>33</v>
      </c>
      <c r="AA108" s="11" t="s">
        <v>44</v>
      </c>
      <c r="AB108" s="11" t="s">
        <v>33</v>
      </c>
      <c r="AC108" s="11" t="s">
        <v>45</v>
      </c>
    </row>
    <row r="109" spans="1:183" ht="62">
      <c r="A109" s="96" t="s">
        <v>612</v>
      </c>
      <c r="B109" s="179" t="s">
        <v>613</v>
      </c>
      <c r="C109" s="180" t="s">
        <v>614</v>
      </c>
      <c r="D109" s="97">
        <v>44589</v>
      </c>
      <c r="E109" s="181">
        <v>45016</v>
      </c>
      <c r="F109" s="182" t="s">
        <v>615</v>
      </c>
      <c r="G109" s="181">
        <v>45747</v>
      </c>
      <c r="H109" s="96" t="s">
        <v>49</v>
      </c>
      <c r="I109" s="181">
        <v>44954</v>
      </c>
      <c r="J109" s="34" t="s">
        <v>616</v>
      </c>
      <c r="K109" s="183" t="s">
        <v>44</v>
      </c>
      <c r="L109" s="34" t="s">
        <v>617</v>
      </c>
      <c r="M109" s="58" t="s">
        <v>37</v>
      </c>
      <c r="N109" s="96" t="s">
        <v>618</v>
      </c>
      <c r="O109" s="96" t="s">
        <v>66</v>
      </c>
      <c r="P109" s="96" t="s">
        <v>135</v>
      </c>
      <c r="Q109" s="108">
        <v>72500</v>
      </c>
      <c r="R109" s="108">
        <v>72500</v>
      </c>
      <c r="S109" s="129">
        <v>0</v>
      </c>
      <c r="T109" s="96" t="s">
        <v>42</v>
      </c>
      <c r="U109" s="58" t="s">
        <v>55</v>
      </c>
      <c r="V109" s="181" t="s">
        <v>49</v>
      </c>
      <c r="W109" s="184"/>
      <c r="X109" s="38">
        <f>DATE(YEAR(D109) + 3, MONTH(D109), DAY(D109))</f>
        <v>45685</v>
      </c>
      <c r="Y109" s="38">
        <f>DATE(YEAR(E109) + 3, MONTH(E109), DAY(E109))</f>
        <v>46112</v>
      </c>
      <c r="Z109" s="34" t="s">
        <v>33</v>
      </c>
      <c r="AA109" s="74" t="s">
        <v>44</v>
      </c>
      <c r="AB109" s="74" t="s">
        <v>33</v>
      </c>
      <c r="AC109" s="284" t="s">
        <v>274</v>
      </c>
    </row>
    <row r="110" spans="1:183" ht="108.5">
      <c r="A110" s="53" t="s">
        <v>112</v>
      </c>
      <c r="B110" s="285" t="s">
        <v>113</v>
      </c>
      <c r="C110" s="64" t="s">
        <v>114</v>
      </c>
      <c r="D110" s="65">
        <v>44593</v>
      </c>
      <c r="E110" s="286">
        <v>45317</v>
      </c>
      <c r="F110" s="105" t="s">
        <v>44</v>
      </c>
      <c r="G110" s="286">
        <v>46048</v>
      </c>
      <c r="H110" s="105" t="s">
        <v>32</v>
      </c>
      <c r="I110" s="287">
        <v>45064</v>
      </c>
      <c r="J110" s="64" t="s">
        <v>115</v>
      </c>
      <c r="K110" s="285" t="s">
        <v>44</v>
      </c>
      <c r="L110" s="64" t="s">
        <v>116</v>
      </c>
      <c r="M110" s="105" t="s">
        <v>51</v>
      </c>
      <c r="N110" s="105" t="s">
        <v>117</v>
      </c>
      <c r="O110" s="105" t="s">
        <v>118</v>
      </c>
      <c r="P110" s="285" t="s">
        <v>119</v>
      </c>
      <c r="Q110" s="187">
        <v>5000000</v>
      </c>
      <c r="R110" s="187">
        <v>20000000</v>
      </c>
      <c r="S110" s="288">
        <v>0</v>
      </c>
      <c r="T110" s="105" t="s">
        <v>42</v>
      </c>
      <c r="U110" s="53" t="s">
        <v>120</v>
      </c>
      <c r="V110" s="105" t="s">
        <v>32</v>
      </c>
      <c r="W110" s="105" t="s">
        <v>33</v>
      </c>
      <c r="X110" s="69">
        <f>DATE(YEAR(D110) + 3, MONTH(D110), DAY(D110))</f>
        <v>45689</v>
      </c>
      <c r="Y110" s="69">
        <f>DATE(YEAR(E110) + 3, MONTH(E110), DAY(E110))</f>
        <v>46413</v>
      </c>
      <c r="Z110" s="53" t="s">
        <v>33</v>
      </c>
      <c r="AA110" s="53" t="s">
        <v>57</v>
      </c>
      <c r="AB110" s="67" t="s">
        <v>57</v>
      </c>
      <c r="AC110" s="64" t="s">
        <v>121</v>
      </c>
    </row>
    <row r="111" spans="1:183" ht="108.5">
      <c r="A111" s="53" t="s">
        <v>112</v>
      </c>
      <c r="B111" s="285" t="s">
        <v>122</v>
      </c>
      <c r="C111" s="64" t="s">
        <v>114</v>
      </c>
      <c r="D111" s="65">
        <v>44593</v>
      </c>
      <c r="E111" s="286">
        <v>45317</v>
      </c>
      <c r="F111" s="105" t="s">
        <v>44</v>
      </c>
      <c r="G111" s="286">
        <v>46048</v>
      </c>
      <c r="H111" s="105" t="s">
        <v>32</v>
      </c>
      <c r="I111" s="287">
        <v>45064</v>
      </c>
      <c r="J111" s="64" t="s">
        <v>123</v>
      </c>
      <c r="K111" s="285" t="s">
        <v>44</v>
      </c>
      <c r="L111" s="64" t="s">
        <v>124</v>
      </c>
      <c r="M111" s="105" t="s">
        <v>51</v>
      </c>
      <c r="N111" s="105" t="s">
        <v>117</v>
      </c>
      <c r="O111" s="105" t="s">
        <v>118</v>
      </c>
      <c r="P111" s="285" t="s">
        <v>119</v>
      </c>
      <c r="Q111" s="187">
        <v>5000000</v>
      </c>
      <c r="R111" s="187">
        <v>20000000</v>
      </c>
      <c r="S111" s="288">
        <v>0</v>
      </c>
      <c r="T111" s="105" t="s">
        <v>42</v>
      </c>
      <c r="U111" s="53" t="s">
        <v>120</v>
      </c>
      <c r="V111" s="105" t="s">
        <v>32</v>
      </c>
      <c r="W111" s="105" t="s">
        <v>33</v>
      </c>
      <c r="X111" s="69">
        <f>DATE(YEAR(D111) + 3, MONTH(D111), DAY(D111))</f>
        <v>45689</v>
      </c>
      <c r="Y111" s="69">
        <f>DATE(YEAR(E111) + 3, MONTH(E111), DAY(E111))</f>
        <v>46413</v>
      </c>
      <c r="Z111" s="53" t="s">
        <v>33</v>
      </c>
      <c r="AA111" s="53" t="s">
        <v>57</v>
      </c>
      <c r="AB111" s="67" t="s">
        <v>57</v>
      </c>
      <c r="AC111" s="64" t="s">
        <v>121</v>
      </c>
    </row>
    <row r="112" spans="1:183" s="131" customFormat="1" ht="108.5">
      <c r="A112" s="53" t="s">
        <v>112</v>
      </c>
      <c r="B112" s="53" t="s">
        <v>122</v>
      </c>
      <c r="C112" s="53" t="s">
        <v>114</v>
      </c>
      <c r="D112" s="104">
        <v>44593</v>
      </c>
      <c r="E112" s="104">
        <v>45317</v>
      </c>
      <c r="F112" s="53" t="s">
        <v>44</v>
      </c>
      <c r="G112" s="104">
        <v>46048</v>
      </c>
      <c r="H112" s="53" t="s">
        <v>32</v>
      </c>
      <c r="I112" s="104">
        <v>45064</v>
      </c>
      <c r="J112" s="53" t="s">
        <v>125</v>
      </c>
      <c r="K112" s="53" t="s">
        <v>44</v>
      </c>
      <c r="L112" s="53" t="s">
        <v>116</v>
      </c>
      <c r="M112" s="53" t="s">
        <v>51</v>
      </c>
      <c r="N112" s="53" t="s">
        <v>117</v>
      </c>
      <c r="O112" s="53" t="s">
        <v>118</v>
      </c>
      <c r="P112" s="53" t="s">
        <v>119</v>
      </c>
      <c r="Q112" s="210">
        <v>5000000</v>
      </c>
      <c r="R112" s="210">
        <v>20000000</v>
      </c>
      <c r="S112" s="289">
        <v>0</v>
      </c>
      <c r="T112" s="53" t="s">
        <v>42</v>
      </c>
      <c r="U112" s="53" t="s">
        <v>120</v>
      </c>
      <c r="V112" s="53" t="s">
        <v>32</v>
      </c>
      <c r="W112" s="53" t="s">
        <v>33</v>
      </c>
      <c r="X112" s="10">
        <f>DATE(YEAR(D112) + 3, MONTH(D112), DAY(D112))</f>
        <v>45689</v>
      </c>
      <c r="Y112" s="10">
        <f>DATE(YEAR(E112) + 3, MONTH(E112), DAY(E112))</f>
        <v>46413</v>
      </c>
      <c r="Z112" s="53" t="s">
        <v>33</v>
      </c>
      <c r="AA112" s="53" t="s">
        <v>57</v>
      </c>
      <c r="AB112" s="53" t="s">
        <v>57</v>
      </c>
      <c r="AC112" s="53" t="s">
        <v>121</v>
      </c>
      <c r="AD112" s="192"/>
      <c r="AE112" s="193"/>
      <c r="AF112" s="193"/>
      <c r="AG112" s="192"/>
      <c r="AH112" s="192"/>
      <c r="AI112" s="192"/>
      <c r="AJ112" s="192"/>
      <c r="AK112" s="192"/>
      <c r="AL112" s="194"/>
      <c r="AM112" s="195"/>
      <c r="AN112" s="195"/>
      <c r="AO112" s="196"/>
      <c r="AP112" s="197"/>
      <c r="AQ112" s="197"/>
      <c r="AR112" s="198"/>
      <c r="AS112" s="194"/>
      <c r="AT112" s="194"/>
      <c r="AU112" s="194"/>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row>
    <row r="113" spans="1:183" s="131" customFormat="1" ht="108.5">
      <c r="A113" s="53" t="s">
        <v>112</v>
      </c>
      <c r="B113" s="53" t="s">
        <v>126</v>
      </c>
      <c r="C113" s="53" t="s">
        <v>114</v>
      </c>
      <c r="D113" s="104">
        <v>44593</v>
      </c>
      <c r="E113" s="104">
        <v>45317</v>
      </c>
      <c r="F113" s="53" t="s">
        <v>44</v>
      </c>
      <c r="G113" s="104">
        <v>46048</v>
      </c>
      <c r="H113" s="53" t="s">
        <v>32</v>
      </c>
      <c r="I113" s="104">
        <v>45064</v>
      </c>
      <c r="J113" s="53" t="s">
        <v>127</v>
      </c>
      <c r="K113" s="53" t="s">
        <v>44</v>
      </c>
      <c r="L113" s="53" t="s">
        <v>128</v>
      </c>
      <c r="M113" s="53" t="s">
        <v>51</v>
      </c>
      <c r="N113" s="53" t="s">
        <v>117</v>
      </c>
      <c r="O113" s="53" t="s">
        <v>118</v>
      </c>
      <c r="P113" s="53" t="s">
        <v>119</v>
      </c>
      <c r="Q113" s="210">
        <v>5000000</v>
      </c>
      <c r="R113" s="210">
        <v>20000000</v>
      </c>
      <c r="S113" s="289">
        <v>0</v>
      </c>
      <c r="T113" s="53" t="s">
        <v>42</v>
      </c>
      <c r="U113" s="53" t="s">
        <v>120</v>
      </c>
      <c r="V113" s="53" t="s">
        <v>32</v>
      </c>
      <c r="W113" s="53" t="s">
        <v>33</v>
      </c>
      <c r="X113" s="10">
        <f>DATE(YEAR(D113) + 3, MONTH(D113), DAY(D113))</f>
        <v>45689</v>
      </c>
      <c r="Y113" s="10">
        <f>DATE(YEAR(E113) + 3, MONTH(E113), DAY(E113))</f>
        <v>46413</v>
      </c>
      <c r="Z113" s="53" t="s">
        <v>33</v>
      </c>
      <c r="AA113" s="53" t="s">
        <v>57</v>
      </c>
      <c r="AB113" s="53" t="s">
        <v>57</v>
      </c>
      <c r="AC113" s="53" t="s">
        <v>121</v>
      </c>
      <c r="AD113" s="192"/>
      <c r="AE113" s="193"/>
      <c r="AF113" s="193"/>
      <c r="AG113" s="192"/>
      <c r="AH113" s="192"/>
      <c r="AI113" s="192"/>
      <c r="AJ113" s="192"/>
      <c r="AK113" s="192"/>
      <c r="AL113" s="194"/>
      <c r="AM113" s="195"/>
      <c r="AN113" s="195"/>
      <c r="AO113" s="196"/>
      <c r="AP113" s="197"/>
      <c r="AQ113" s="197"/>
      <c r="AR113" s="198"/>
      <c r="AS113" s="194"/>
      <c r="AT113" s="194"/>
      <c r="AU113" s="194"/>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row>
    <row r="114" spans="1:183" s="131" customFormat="1" ht="108.5">
      <c r="A114" s="53" t="s">
        <v>112</v>
      </c>
      <c r="B114" s="53" t="s">
        <v>126</v>
      </c>
      <c r="C114" s="53" t="s">
        <v>114</v>
      </c>
      <c r="D114" s="104">
        <v>44593</v>
      </c>
      <c r="E114" s="104">
        <v>45317</v>
      </c>
      <c r="F114" s="53" t="s">
        <v>44</v>
      </c>
      <c r="G114" s="104">
        <v>46048</v>
      </c>
      <c r="H114" s="53" t="s">
        <v>32</v>
      </c>
      <c r="I114" s="104">
        <v>45064</v>
      </c>
      <c r="J114" s="53" t="s">
        <v>129</v>
      </c>
      <c r="K114" s="53" t="s">
        <v>44</v>
      </c>
      <c r="L114" s="53">
        <v>1383511</v>
      </c>
      <c r="M114" s="53" t="s">
        <v>51</v>
      </c>
      <c r="N114" s="53" t="s">
        <v>117</v>
      </c>
      <c r="O114" s="53" t="s">
        <v>118</v>
      </c>
      <c r="P114" s="53" t="s">
        <v>119</v>
      </c>
      <c r="Q114" s="210">
        <v>5000000</v>
      </c>
      <c r="R114" s="210">
        <v>20000000</v>
      </c>
      <c r="S114" s="289">
        <v>0</v>
      </c>
      <c r="T114" s="53" t="s">
        <v>42</v>
      </c>
      <c r="U114" s="53" t="s">
        <v>120</v>
      </c>
      <c r="V114" s="53" t="s">
        <v>32</v>
      </c>
      <c r="W114" s="53" t="s">
        <v>33</v>
      </c>
      <c r="X114" s="10">
        <f>DATE(YEAR(D114) + 3, MONTH(D114), DAY(D114))</f>
        <v>45689</v>
      </c>
      <c r="Y114" s="10">
        <f>DATE(YEAR(E114) + 3, MONTH(E114), DAY(E114))</f>
        <v>46413</v>
      </c>
      <c r="Z114" s="53" t="s">
        <v>33</v>
      </c>
      <c r="AA114" s="53" t="s">
        <v>57</v>
      </c>
      <c r="AB114" s="53" t="s">
        <v>57</v>
      </c>
      <c r="AC114" s="53" t="s">
        <v>121</v>
      </c>
    </row>
    <row r="115" spans="1:183" s="131" customFormat="1" ht="46.5">
      <c r="A115" s="74" t="s">
        <v>130</v>
      </c>
      <c r="B115" s="53" t="s">
        <v>131</v>
      </c>
      <c r="C115" s="53" t="s">
        <v>132</v>
      </c>
      <c r="D115" s="118">
        <v>44593</v>
      </c>
      <c r="E115" s="118">
        <v>45322</v>
      </c>
      <c r="F115" s="74" t="s">
        <v>57</v>
      </c>
      <c r="G115" s="69">
        <v>46418</v>
      </c>
      <c r="H115" s="74" t="s">
        <v>32</v>
      </c>
      <c r="I115" s="69">
        <v>44986</v>
      </c>
      <c r="J115" s="74" t="s">
        <v>133</v>
      </c>
      <c r="K115" s="74" t="s">
        <v>44</v>
      </c>
      <c r="L115" s="74">
        <v>2594504</v>
      </c>
      <c r="M115" s="74" t="s">
        <v>51</v>
      </c>
      <c r="N115" s="74" t="s">
        <v>134</v>
      </c>
      <c r="O115" s="74" t="s">
        <v>66</v>
      </c>
      <c r="P115" s="74" t="s">
        <v>135</v>
      </c>
      <c r="Q115" s="120">
        <v>4000000</v>
      </c>
      <c r="R115" s="120">
        <v>20000000</v>
      </c>
      <c r="S115" s="120">
        <v>0</v>
      </c>
      <c r="T115" s="74" t="s">
        <v>42</v>
      </c>
      <c r="U115" s="74" t="s">
        <v>55</v>
      </c>
      <c r="V115" s="74" t="s">
        <v>32</v>
      </c>
      <c r="W115" s="121"/>
      <c r="X115" s="10">
        <f>DATE(YEAR(D115) + 3, MONTH(D115), DAY(D115))</f>
        <v>45689</v>
      </c>
      <c r="Y115" s="10">
        <f>DATE(YEAR(E115) + 3, MONTH(E115), DAY(E115))</f>
        <v>46418</v>
      </c>
      <c r="Z115" s="74" t="s">
        <v>33</v>
      </c>
      <c r="AA115" s="69" t="s">
        <v>57</v>
      </c>
      <c r="AB115" s="74" t="s">
        <v>57</v>
      </c>
      <c r="AC115" s="74" t="s">
        <v>136</v>
      </c>
    </row>
    <row r="116" spans="1:183" s="131" customFormat="1" ht="31">
      <c r="A116" s="74" t="s">
        <v>130</v>
      </c>
      <c r="B116" s="53" t="s">
        <v>221</v>
      </c>
      <c r="C116" s="53" t="s">
        <v>222</v>
      </c>
      <c r="D116" s="118">
        <v>44593</v>
      </c>
      <c r="E116" s="118">
        <v>45322</v>
      </c>
      <c r="F116" s="74" t="s">
        <v>57</v>
      </c>
      <c r="G116" s="69">
        <v>46418</v>
      </c>
      <c r="H116" s="74" t="s">
        <v>32</v>
      </c>
      <c r="I116" s="69">
        <v>44986</v>
      </c>
      <c r="J116" s="74" t="s">
        <v>223</v>
      </c>
      <c r="K116" s="74" t="s">
        <v>44</v>
      </c>
      <c r="L116" s="74">
        <v>1243967</v>
      </c>
      <c r="M116" s="74" t="s">
        <v>51</v>
      </c>
      <c r="N116" s="74" t="s">
        <v>134</v>
      </c>
      <c r="O116" s="74" t="s">
        <v>66</v>
      </c>
      <c r="P116" s="74" t="s">
        <v>135</v>
      </c>
      <c r="Q116" s="120">
        <v>600000</v>
      </c>
      <c r="R116" s="120">
        <v>3000000</v>
      </c>
      <c r="S116" s="120">
        <v>0</v>
      </c>
      <c r="T116" s="74" t="s">
        <v>42</v>
      </c>
      <c r="U116" s="74" t="s">
        <v>55</v>
      </c>
      <c r="V116" s="74" t="s">
        <v>32</v>
      </c>
      <c r="W116" s="121"/>
      <c r="X116" s="10">
        <f>DATE(YEAR(D116) + 3, MONTH(D116), DAY(D116))</f>
        <v>45689</v>
      </c>
      <c r="Y116" s="10">
        <f>DATE(YEAR(E116) + 3, MONTH(E116), DAY(E116))</f>
        <v>46418</v>
      </c>
      <c r="Z116" s="74" t="s">
        <v>33</v>
      </c>
      <c r="AA116" s="69" t="s">
        <v>57</v>
      </c>
      <c r="AB116" s="74" t="s">
        <v>57</v>
      </c>
      <c r="AC116" s="74" t="s">
        <v>136</v>
      </c>
    </row>
    <row r="117" spans="1:183" ht="122.9" customHeight="1">
      <c r="A117" s="11" t="s">
        <v>130</v>
      </c>
      <c r="B117" s="8" t="s">
        <v>248</v>
      </c>
      <c r="C117" s="8" t="s">
        <v>249</v>
      </c>
      <c r="D117" s="72">
        <v>44593</v>
      </c>
      <c r="E117" s="72">
        <v>45322</v>
      </c>
      <c r="F117" s="11" t="s">
        <v>57</v>
      </c>
      <c r="G117" s="10">
        <v>46418</v>
      </c>
      <c r="H117" s="11" t="s">
        <v>32</v>
      </c>
      <c r="I117" s="10">
        <v>44986</v>
      </c>
      <c r="J117" s="11" t="s">
        <v>250</v>
      </c>
      <c r="K117" s="11" t="s">
        <v>44</v>
      </c>
      <c r="L117" s="11">
        <v>2165592</v>
      </c>
      <c r="M117" s="11" t="s">
        <v>51</v>
      </c>
      <c r="N117" s="11" t="s">
        <v>134</v>
      </c>
      <c r="O117" s="11" t="s">
        <v>66</v>
      </c>
      <c r="P117" s="11" t="s">
        <v>135</v>
      </c>
      <c r="Q117" s="14">
        <v>400000</v>
      </c>
      <c r="R117" s="14">
        <v>2000000</v>
      </c>
      <c r="S117" s="14">
        <v>0</v>
      </c>
      <c r="T117" s="11" t="s">
        <v>42</v>
      </c>
      <c r="U117" s="11" t="s">
        <v>55</v>
      </c>
      <c r="V117" s="11" t="s">
        <v>32</v>
      </c>
      <c r="W117" s="48"/>
      <c r="X117" s="10">
        <f>DATE(YEAR(D117) + 3, MONTH(D117), DAY(D117))</f>
        <v>45689</v>
      </c>
      <c r="Y117" s="10">
        <f>DATE(YEAR(E117) + 3, MONTH(E117), DAY(E117))</f>
        <v>46418</v>
      </c>
      <c r="Z117" s="11" t="s">
        <v>33</v>
      </c>
      <c r="AA117" s="10" t="s">
        <v>57</v>
      </c>
      <c r="AB117" s="11" t="s">
        <v>57</v>
      </c>
      <c r="AC117" s="11" t="s">
        <v>136</v>
      </c>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c r="DV117" s="131"/>
      <c r="DW117" s="131"/>
      <c r="DX117" s="131"/>
      <c r="DY117" s="131"/>
      <c r="DZ117" s="131"/>
      <c r="EA117" s="131"/>
      <c r="EB117" s="131"/>
      <c r="EC117" s="131"/>
      <c r="ED117" s="131"/>
      <c r="EE117" s="131"/>
      <c r="EF117" s="131"/>
      <c r="EG117" s="131"/>
      <c r="EH117" s="131"/>
      <c r="EI117" s="131"/>
      <c r="EJ117" s="131"/>
      <c r="EK117" s="131"/>
      <c r="EL117" s="131"/>
      <c r="EM117" s="131"/>
      <c r="EN117" s="131"/>
      <c r="EO117" s="131"/>
      <c r="EP117" s="131"/>
      <c r="EQ117" s="131"/>
      <c r="ER117" s="131"/>
      <c r="ES117" s="131"/>
      <c r="ET117" s="131"/>
      <c r="EU117" s="131"/>
      <c r="EV117" s="131"/>
      <c r="EW117" s="131"/>
      <c r="EX117" s="131"/>
      <c r="EY117" s="131"/>
      <c r="EZ117" s="131"/>
      <c r="FA117" s="131"/>
      <c r="FB117" s="131"/>
      <c r="FC117" s="131"/>
      <c r="FD117" s="131"/>
      <c r="FE117" s="131"/>
      <c r="FF117" s="131"/>
      <c r="FG117" s="131"/>
      <c r="FH117" s="131"/>
      <c r="FI117" s="131"/>
      <c r="FJ117" s="131"/>
      <c r="FK117" s="131"/>
      <c r="FL117" s="131"/>
      <c r="FM117" s="131"/>
      <c r="FN117" s="131"/>
      <c r="FO117" s="131"/>
      <c r="FP117" s="131"/>
      <c r="FQ117" s="131"/>
      <c r="FR117" s="131"/>
      <c r="FS117" s="131"/>
      <c r="FT117" s="131"/>
      <c r="FU117" s="131"/>
      <c r="FV117" s="131"/>
      <c r="FW117" s="131"/>
      <c r="FX117" s="131"/>
      <c r="FY117" s="131"/>
      <c r="FZ117" s="131"/>
      <c r="GA117" s="131"/>
    </row>
    <row r="118" spans="1:183" ht="93">
      <c r="A118" s="8" t="s">
        <v>794</v>
      </c>
      <c r="B118" s="8" t="s">
        <v>795</v>
      </c>
      <c r="C118" s="8" t="s">
        <v>796</v>
      </c>
      <c r="D118" s="27">
        <v>44594</v>
      </c>
      <c r="E118" s="27">
        <v>44786</v>
      </c>
      <c r="F118" s="11" t="s">
        <v>44</v>
      </c>
      <c r="G118" s="27">
        <v>44786</v>
      </c>
      <c r="H118" s="11" t="s">
        <v>32</v>
      </c>
      <c r="I118" s="11" t="s">
        <v>33</v>
      </c>
      <c r="J118" s="11" t="s">
        <v>540</v>
      </c>
      <c r="K118" s="11" t="s">
        <v>44</v>
      </c>
      <c r="L118" s="8" t="s">
        <v>797</v>
      </c>
      <c r="M118" s="11" t="s">
        <v>37</v>
      </c>
      <c r="N118" s="11" t="s">
        <v>798</v>
      </c>
      <c r="O118" s="11" t="s">
        <v>374</v>
      </c>
      <c r="P118" s="11" t="s">
        <v>135</v>
      </c>
      <c r="Q118" s="14">
        <v>25000</v>
      </c>
      <c r="R118" s="14">
        <v>25000</v>
      </c>
      <c r="S118" s="172">
        <v>0</v>
      </c>
      <c r="T118" s="11" t="s">
        <v>88</v>
      </c>
      <c r="U118" s="11" t="s">
        <v>55</v>
      </c>
      <c r="V118" s="11" t="s">
        <v>32</v>
      </c>
      <c r="W118" s="48"/>
      <c r="X118" s="10">
        <f>DATE(YEAR(D118) + 3, MONTH(D118), DAY(D118))</f>
        <v>45690</v>
      </c>
      <c r="Y118" s="10">
        <f>DATE(YEAR(E118) + 3, MONTH(E118), DAY(E118))</f>
        <v>45882</v>
      </c>
      <c r="Z118" s="14" t="s">
        <v>33</v>
      </c>
      <c r="AA118" s="11" t="s">
        <v>44</v>
      </c>
      <c r="AB118" s="11" t="s">
        <v>33</v>
      </c>
      <c r="AC118" s="11"/>
    </row>
    <row r="119" spans="1:183" ht="77.5">
      <c r="A119" s="34" t="s">
        <v>275</v>
      </c>
      <c r="B119" s="58" t="s">
        <v>276</v>
      </c>
      <c r="C119" s="58" t="s">
        <v>277</v>
      </c>
      <c r="D119" s="97">
        <v>44610</v>
      </c>
      <c r="E119" s="62">
        <v>44926</v>
      </c>
      <c r="F119" s="34" t="s">
        <v>44</v>
      </c>
      <c r="G119" s="38">
        <v>44926</v>
      </c>
      <c r="H119" s="34" t="s">
        <v>32</v>
      </c>
      <c r="I119" s="38">
        <v>44905</v>
      </c>
      <c r="J119" s="34" t="s">
        <v>278</v>
      </c>
      <c r="K119" s="34" t="s">
        <v>44</v>
      </c>
      <c r="L119" s="290" t="s">
        <v>279</v>
      </c>
      <c r="M119" s="34" t="s">
        <v>51</v>
      </c>
      <c r="N119" s="34" t="s">
        <v>280</v>
      </c>
      <c r="O119" s="34"/>
      <c r="P119" s="34" t="s">
        <v>119</v>
      </c>
      <c r="Q119" s="108">
        <v>1025402.4</v>
      </c>
      <c r="R119" s="108">
        <v>1025402.4</v>
      </c>
      <c r="S119" s="108">
        <v>0</v>
      </c>
      <c r="T119" s="108" t="s">
        <v>42</v>
      </c>
      <c r="U119" s="108" t="s">
        <v>120</v>
      </c>
      <c r="V119" s="108" t="s">
        <v>32</v>
      </c>
      <c r="W119" s="129" t="s">
        <v>281</v>
      </c>
      <c r="X119" s="108" t="s">
        <v>33</v>
      </c>
      <c r="Y119" s="108" t="s">
        <v>33</v>
      </c>
      <c r="Z119" s="108" t="s">
        <v>33</v>
      </c>
      <c r="AA119" s="34" t="s">
        <v>57</v>
      </c>
      <c r="AB119" s="34" t="s">
        <v>57</v>
      </c>
      <c r="AC119" s="34" t="s">
        <v>121</v>
      </c>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c r="DB119" s="131"/>
      <c r="DC119" s="131"/>
      <c r="DD119" s="131"/>
      <c r="DE119" s="131"/>
      <c r="DF119" s="131"/>
      <c r="DG119" s="131"/>
      <c r="DH119" s="131"/>
      <c r="DI119" s="131"/>
      <c r="DJ119" s="131"/>
      <c r="DK119" s="131"/>
      <c r="DL119" s="131"/>
      <c r="DM119" s="131"/>
      <c r="DN119" s="131"/>
      <c r="DO119" s="131"/>
      <c r="DP119" s="131"/>
      <c r="DQ119" s="131"/>
      <c r="DR119" s="131"/>
      <c r="DS119" s="131"/>
      <c r="DT119" s="131"/>
      <c r="DU119" s="131"/>
      <c r="DV119" s="131"/>
      <c r="DW119" s="131"/>
      <c r="DX119" s="131"/>
      <c r="DY119" s="131"/>
      <c r="DZ119" s="131"/>
      <c r="EA119" s="131"/>
      <c r="EB119" s="131"/>
      <c r="EC119" s="131"/>
      <c r="ED119" s="131"/>
      <c r="EE119" s="131"/>
      <c r="EF119" s="131"/>
      <c r="EG119" s="131"/>
      <c r="EH119" s="131"/>
      <c r="EI119" s="131"/>
      <c r="EJ119" s="131"/>
      <c r="EK119" s="131"/>
      <c r="EL119" s="131"/>
      <c r="EM119" s="131"/>
      <c r="EN119" s="131"/>
      <c r="EO119" s="131"/>
      <c r="EP119" s="131"/>
      <c r="EQ119" s="131"/>
      <c r="ER119" s="131"/>
      <c r="ES119" s="131"/>
      <c r="ET119" s="131"/>
      <c r="EU119" s="131"/>
      <c r="EV119" s="131"/>
      <c r="EW119" s="131"/>
      <c r="EX119" s="131"/>
      <c r="EY119" s="131"/>
      <c r="EZ119" s="131"/>
      <c r="FA119" s="131"/>
      <c r="FB119" s="131"/>
      <c r="FC119" s="131"/>
      <c r="FD119" s="131"/>
      <c r="FE119" s="131"/>
      <c r="FF119" s="131"/>
      <c r="FG119" s="131"/>
      <c r="FH119" s="131"/>
      <c r="FI119" s="131"/>
      <c r="FJ119" s="131"/>
      <c r="FK119" s="131"/>
      <c r="FL119" s="131"/>
      <c r="FM119" s="131"/>
      <c r="FN119" s="131"/>
      <c r="FO119" s="131"/>
      <c r="FP119" s="131"/>
      <c r="FQ119" s="131"/>
      <c r="FR119" s="131"/>
      <c r="FS119" s="131"/>
      <c r="FT119" s="131"/>
      <c r="FU119" s="131"/>
      <c r="FV119" s="131"/>
      <c r="FW119" s="131"/>
      <c r="FX119" s="131"/>
      <c r="FY119" s="131"/>
      <c r="FZ119" s="131"/>
      <c r="GA119" s="131"/>
    </row>
    <row r="120" spans="1:183" ht="46.5">
      <c r="A120" s="8" t="s">
        <v>296</v>
      </c>
      <c r="B120" s="8" t="s">
        <v>297</v>
      </c>
      <c r="C120" s="8" t="s">
        <v>298</v>
      </c>
      <c r="D120" s="9">
        <v>44621</v>
      </c>
      <c r="E120" s="9">
        <v>46081</v>
      </c>
      <c r="F120" s="11" t="s">
        <v>57</v>
      </c>
      <c r="G120" s="10">
        <v>48301</v>
      </c>
      <c r="H120" s="11" t="s">
        <v>49</v>
      </c>
      <c r="I120" s="10">
        <f>D120+182</f>
        <v>44803</v>
      </c>
      <c r="J120" s="8" t="s">
        <v>299</v>
      </c>
      <c r="K120" s="11" t="s">
        <v>35</v>
      </c>
      <c r="L120" s="95">
        <v>3039051</v>
      </c>
      <c r="M120" s="11" t="s">
        <v>51</v>
      </c>
      <c r="N120" s="11" t="s">
        <v>148</v>
      </c>
      <c r="O120" s="8" t="s">
        <v>204</v>
      </c>
      <c r="P120" s="11" t="s">
        <v>40</v>
      </c>
      <c r="Q120" s="13">
        <v>170351</v>
      </c>
      <c r="R120" s="13">
        <v>830456.8</v>
      </c>
      <c r="S120" s="14">
        <v>0</v>
      </c>
      <c r="T120" s="11" t="s">
        <v>42</v>
      </c>
      <c r="U120" s="11" t="s">
        <v>55</v>
      </c>
      <c r="V120" s="29" t="s">
        <v>49</v>
      </c>
      <c r="W120" s="84" t="s">
        <v>33</v>
      </c>
      <c r="X120" s="10">
        <f>DATE(YEAR(D120) + 3, MONTH(D120), DAY(D120))</f>
        <v>45717</v>
      </c>
      <c r="Y120" s="10">
        <f>(DATE(YEAR(E120) +6, MONTH(E120), DAY(E120)))</f>
        <v>48272</v>
      </c>
      <c r="Z120" s="11" t="s">
        <v>57</v>
      </c>
      <c r="AA120" s="11" t="s">
        <v>44</v>
      </c>
      <c r="AB120" s="11" t="s">
        <v>33</v>
      </c>
      <c r="AC120" s="11" t="s">
        <v>69</v>
      </c>
    </row>
    <row r="121" spans="1:183" ht="170.5">
      <c r="A121" s="74" t="s">
        <v>883</v>
      </c>
      <c r="B121" s="53" t="s">
        <v>884</v>
      </c>
      <c r="C121" s="53" t="s">
        <v>885</v>
      </c>
      <c r="D121" s="118">
        <v>44621</v>
      </c>
      <c r="E121" s="118">
        <v>44985</v>
      </c>
      <c r="F121" s="74" t="s">
        <v>57</v>
      </c>
      <c r="G121" s="118">
        <v>45350</v>
      </c>
      <c r="H121" s="74" t="s">
        <v>32</v>
      </c>
      <c r="I121" s="74" t="s">
        <v>33</v>
      </c>
      <c r="J121" s="74" t="s">
        <v>886</v>
      </c>
      <c r="K121" s="74"/>
      <c r="L121" s="74" t="s">
        <v>887</v>
      </c>
      <c r="M121" s="74" t="s">
        <v>37</v>
      </c>
      <c r="N121" s="74" t="s">
        <v>373</v>
      </c>
      <c r="O121" s="74" t="s">
        <v>374</v>
      </c>
      <c r="P121" s="74" t="s">
        <v>135</v>
      </c>
      <c r="Q121" s="120">
        <v>16800</v>
      </c>
      <c r="R121" s="120">
        <v>16800</v>
      </c>
      <c r="S121" s="120">
        <v>0</v>
      </c>
      <c r="T121" s="74" t="s">
        <v>88</v>
      </c>
      <c r="U121" s="74" t="s">
        <v>55</v>
      </c>
      <c r="V121" s="74" t="s">
        <v>32</v>
      </c>
      <c r="W121" s="121"/>
      <c r="X121" s="69">
        <f>DATE(YEAR(D121) + 3, MONTH(D121), DAY(D121))</f>
        <v>45717</v>
      </c>
      <c r="Y121" s="69">
        <f>DATE(YEAR(E121) + 3, MONTH(E121), DAY(E121))</f>
        <v>46081</v>
      </c>
      <c r="Z121" s="74" t="s">
        <v>33</v>
      </c>
      <c r="AA121" s="74" t="s">
        <v>44</v>
      </c>
      <c r="AB121" s="74" t="s">
        <v>33</v>
      </c>
      <c r="AC121" s="74" t="s">
        <v>274</v>
      </c>
    </row>
    <row r="122" spans="1:183" ht="46.5" customHeight="1">
      <c r="A122" s="74" t="s">
        <v>910</v>
      </c>
      <c r="B122" s="291" t="s">
        <v>911</v>
      </c>
      <c r="C122" s="292" t="s">
        <v>912</v>
      </c>
      <c r="D122" s="118">
        <v>44621</v>
      </c>
      <c r="E122" s="118">
        <v>45777</v>
      </c>
      <c r="F122" s="74" t="s">
        <v>44</v>
      </c>
      <c r="G122" s="118">
        <v>45777</v>
      </c>
      <c r="H122" s="74" t="s">
        <v>32</v>
      </c>
      <c r="I122" s="74" t="s">
        <v>33</v>
      </c>
      <c r="J122" s="74" t="s">
        <v>913</v>
      </c>
      <c r="K122" s="74" t="s">
        <v>35</v>
      </c>
      <c r="L122" s="74"/>
      <c r="M122" s="74" t="s">
        <v>37</v>
      </c>
      <c r="N122" s="74" t="s">
        <v>148</v>
      </c>
      <c r="O122" s="74" t="s">
        <v>397</v>
      </c>
      <c r="P122" s="74" t="s">
        <v>40</v>
      </c>
      <c r="Q122" s="120">
        <v>9293.89</v>
      </c>
      <c r="R122" s="120">
        <v>9293.89</v>
      </c>
      <c r="S122" s="120">
        <v>0</v>
      </c>
      <c r="T122" s="74" t="s">
        <v>79</v>
      </c>
      <c r="U122" s="74" t="s">
        <v>55</v>
      </c>
      <c r="V122" s="74" t="s">
        <v>32</v>
      </c>
      <c r="W122" s="121"/>
      <c r="X122" s="69">
        <f>DATE(YEAR(D122) + 3, MONTH(D122), DAY(D122))</f>
        <v>45717</v>
      </c>
      <c r="Y122" s="69">
        <f>DATE(YEAR(E122) + 3, MONTH(E122), DAY(E122))</f>
        <v>46873</v>
      </c>
      <c r="Z122" s="74" t="s">
        <v>33</v>
      </c>
      <c r="AA122" s="74" t="s">
        <v>44</v>
      </c>
      <c r="AB122" s="74" t="s">
        <v>33</v>
      </c>
      <c r="AC122" s="74"/>
    </row>
    <row r="123" spans="1:183" ht="77.5">
      <c r="A123" s="11">
        <v>48058</v>
      </c>
      <c r="B123" s="8" t="s">
        <v>482</v>
      </c>
      <c r="C123" s="8" t="s">
        <v>483</v>
      </c>
      <c r="D123" s="72">
        <v>44627</v>
      </c>
      <c r="E123" s="72">
        <v>45449</v>
      </c>
      <c r="F123" s="11" t="s">
        <v>44</v>
      </c>
      <c r="G123" s="72">
        <v>45449</v>
      </c>
      <c r="H123" s="11" t="s">
        <v>32</v>
      </c>
      <c r="I123" s="11" t="s">
        <v>33</v>
      </c>
      <c r="J123" s="11" t="s">
        <v>484</v>
      </c>
      <c r="K123" s="11" t="s">
        <v>35</v>
      </c>
      <c r="L123" s="11">
        <v>7424081</v>
      </c>
      <c r="M123" s="11" t="s">
        <v>37</v>
      </c>
      <c r="N123" s="11" t="s">
        <v>485</v>
      </c>
      <c r="O123" s="11" t="s">
        <v>390</v>
      </c>
      <c r="P123" s="11" t="s">
        <v>135</v>
      </c>
      <c r="Q123" s="14">
        <v>80000</v>
      </c>
      <c r="R123" s="14">
        <v>160000</v>
      </c>
      <c r="S123" s="14">
        <v>0</v>
      </c>
      <c r="T123" s="11" t="s">
        <v>42</v>
      </c>
      <c r="U123" s="11" t="s">
        <v>55</v>
      </c>
      <c r="V123" s="11" t="s">
        <v>32</v>
      </c>
      <c r="W123" s="48"/>
      <c r="X123" s="10">
        <f>DATE(YEAR(D123) + 3, MONTH(D123), DAY(D123))</f>
        <v>45723</v>
      </c>
      <c r="Y123" s="10">
        <f>DATE(YEAR(E123) + 3, MONTH(E123), DAY(E123))</f>
        <v>46544</v>
      </c>
      <c r="Z123" s="11" t="s">
        <v>33</v>
      </c>
      <c r="AA123" s="11" t="s">
        <v>44</v>
      </c>
      <c r="AB123" s="11" t="s">
        <v>33</v>
      </c>
      <c r="AC123" s="10" t="s">
        <v>310</v>
      </c>
    </row>
    <row r="124" spans="1:183" ht="31">
      <c r="A124" s="11">
        <v>48087</v>
      </c>
      <c r="B124" s="11" t="s">
        <v>645</v>
      </c>
      <c r="C124" s="8" t="s">
        <v>646</v>
      </c>
      <c r="D124" s="72">
        <v>44634</v>
      </c>
      <c r="E124" s="72">
        <v>45274</v>
      </c>
      <c r="F124" s="11" t="s">
        <v>44</v>
      </c>
      <c r="G124" s="72">
        <v>45274</v>
      </c>
      <c r="H124" s="11" t="s">
        <v>32</v>
      </c>
      <c r="I124" s="11" t="s">
        <v>33</v>
      </c>
      <c r="J124" s="11" t="s">
        <v>647</v>
      </c>
      <c r="K124" s="11" t="s">
        <v>35</v>
      </c>
      <c r="L124" s="11">
        <v>7551119</v>
      </c>
      <c r="M124" s="11" t="s">
        <v>37</v>
      </c>
      <c r="N124" s="11" t="s">
        <v>648</v>
      </c>
      <c r="O124" s="8" t="s">
        <v>204</v>
      </c>
      <c r="P124" s="8" t="s">
        <v>40</v>
      </c>
      <c r="Q124" s="14">
        <v>58500</v>
      </c>
      <c r="R124" s="14">
        <v>58500</v>
      </c>
      <c r="S124" s="14">
        <v>0</v>
      </c>
      <c r="T124" s="11" t="s">
        <v>42</v>
      </c>
      <c r="U124" s="11" t="s">
        <v>55</v>
      </c>
      <c r="V124" s="11" t="s">
        <v>32</v>
      </c>
      <c r="W124" s="48"/>
      <c r="X124" s="10">
        <f>DATE(YEAR(D124) + 3, MONTH(D124), DAY(D124))</f>
        <v>45730</v>
      </c>
      <c r="Y124" s="10">
        <f>DATE(YEAR(E124) + 3, MONTH(E124), DAY(E124))</f>
        <v>46370</v>
      </c>
      <c r="Z124" s="11" t="s">
        <v>33</v>
      </c>
      <c r="AA124" s="74" t="s">
        <v>44</v>
      </c>
      <c r="AB124" s="74" t="s">
        <v>33</v>
      </c>
      <c r="AC124" s="10" t="s">
        <v>274</v>
      </c>
    </row>
    <row r="125" spans="1:183" ht="124">
      <c r="A125" s="11" t="s">
        <v>526</v>
      </c>
      <c r="B125" s="11" t="s">
        <v>527</v>
      </c>
      <c r="C125" s="8" t="s">
        <v>528</v>
      </c>
      <c r="D125" s="72">
        <v>44641</v>
      </c>
      <c r="E125" s="72">
        <v>45128</v>
      </c>
      <c r="F125" s="11" t="s">
        <v>44</v>
      </c>
      <c r="G125" s="72">
        <v>45128</v>
      </c>
      <c r="H125" s="11" t="s">
        <v>32</v>
      </c>
      <c r="I125" s="10">
        <f>D125+730</f>
        <v>45371</v>
      </c>
      <c r="J125" s="11" t="s">
        <v>529</v>
      </c>
      <c r="K125" s="11" t="s">
        <v>35</v>
      </c>
      <c r="L125" s="11">
        <v>9577300</v>
      </c>
      <c r="M125" s="11" t="s">
        <v>64</v>
      </c>
      <c r="N125" s="11" t="s">
        <v>367</v>
      </c>
      <c r="O125" s="11" t="s">
        <v>368</v>
      </c>
      <c r="P125" s="11" t="s">
        <v>54</v>
      </c>
      <c r="Q125" s="14">
        <v>130000</v>
      </c>
      <c r="R125" s="14">
        <v>130000</v>
      </c>
      <c r="S125" s="14">
        <v>0</v>
      </c>
      <c r="T125" s="11" t="s">
        <v>42</v>
      </c>
      <c r="U125" s="11" t="s">
        <v>55</v>
      </c>
      <c r="V125" s="11" t="s">
        <v>32</v>
      </c>
      <c r="W125" s="48"/>
      <c r="X125" s="10">
        <f>DATE(YEAR(D125) + 3, MONTH(D125), DAY(D125))</f>
        <v>45737</v>
      </c>
      <c r="Y125" s="10">
        <f>DATE(YEAR(E125) + 3, MONTH(E125), DAY(E125))</f>
        <v>46224</v>
      </c>
      <c r="Z125" s="11" t="s">
        <v>33</v>
      </c>
      <c r="AA125" s="74" t="s">
        <v>44</v>
      </c>
      <c r="AB125" s="74" t="s">
        <v>33</v>
      </c>
      <c r="AC125" s="10" t="s">
        <v>310</v>
      </c>
    </row>
    <row r="126" spans="1:183" ht="93">
      <c r="A126" s="8" t="s">
        <v>761</v>
      </c>
      <c r="B126" s="8" t="s">
        <v>762</v>
      </c>
      <c r="C126" s="8" t="s">
        <v>763</v>
      </c>
      <c r="D126" s="27">
        <v>44651</v>
      </c>
      <c r="E126" s="27">
        <v>44834</v>
      </c>
      <c r="F126" s="11" t="s">
        <v>44</v>
      </c>
      <c r="G126" s="27">
        <v>44834</v>
      </c>
      <c r="H126" s="11" t="s">
        <v>32</v>
      </c>
      <c r="I126" s="11" t="s">
        <v>33</v>
      </c>
      <c r="J126" s="11" t="s">
        <v>764</v>
      </c>
      <c r="K126" s="11" t="s">
        <v>44</v>
      </c>
      <c r="L126" s="11">
        <v>1336844</v>
      </c>
      <c r="M126" s="11" t="s">
        <v>37</v>
      </c>
      <c r="N126" s="11" t="s">
        <v>765</v>
      </c>
      <c r="O126" s="11" t="s">
        <v>66</v>
      </c>
      <c r="P126" s="11" t="s">
        <v>135</v>
      </c>
      <c r="Q126" s="14">
        <v>30000</v>
      </c>
      <c r="R126" s="14">
        <v>30000</v>
      </c>
      <c r="S126" s="172">
        <v>0</v>
      </c>
      <c r="T126" s="11" t="s">
        <v>88</v>
      </c>
      <c r="U126" s="11" t="s">
        <v>55</v>
      </c>
      <c r="V126" s="11" t="s">
        <v>32</v>
      </c>
      <c r="W126" s="48"/>
      <c r="X126" s="10">
        <f>DATE(YEAR(D126) + 3, MONTH(D126), DAY(D126))</f>
        <v>45747</v>
      </c>
      <c r="Y126" s="10">
        <f>DATE(YEAR(E126) + 3, MONTH(E126), DAY(E126))</f>
        <v>45930</v>
      </c>
      <c r="Z126" s="14" t="s">
        <v>33</v>
      </c>
      <c r="AA126" s="11" t="s">
        <v>44</v>
      </c>
      <c r="AB126" s="11" t="s">
        <v>33</v>
      </c>
      <c r="AC126" s="11"/>
    </row>
    <row r="127" spans="1:183" ht="31">
      <c r="A127" s="11" t="s">
        <v>70</v>
      </c>
      <c r="B127" s="8" t="s">
        <v>71</v>
      </c>
      <c r="C127" s="179" t="s">
        <v>72</v>
      </c>
      <c r="D127" s="72">
        <v>44652</v>
      </c>
      <c r="E127" s="72">
        <v>45016</v>
      </c>
      <c r="F127" s="11" t="s">
        <v>44</v>
      </c>
      <c r="G127" s="11" t="s">
        <v>73</v>
      </c>
      <c r="H127" s="11" t="s">
        <v>49</v>
      </c>
      <c r="I127" s="11" t="s">
        <v>33</v>
      </c>
      <c r="J127" s="11" t="s">
        <v>74</v>
      </c>
      <c r="K127" s="11" t="s">
        <v>35</v>
      </c>
      <c r="L127" s="203">
        <v>5214716</v>
      </c>
      <c r="M127" s="11" t="s">
        <v>37</v>
      </c>
      <c r="N127" s="164" t="s">
        <v>75</v>
      </c>
      <c r="O127" s="11" t="s">
        <v>76</v>
      </c>
      <c r="P127" s="11" t="s">
        <v>77</v>
      </c>
      <c r="Q127" s="14" t="s">
        <v>78</v>
      </c>
      <c r="R127" s="14" t="s">
        <v>78</v>
      </c>
      <c r="S127" s="14">
        <v>0</v>
      </c>
      <c r="T127" s="11" t="s">
        <v>79</v>
      </c>
      <c r="U127" s="11" t="s">
        <v>55</v>
      </c>
      <c r="V127" s="11" t="s">
        <v>32</v>
      </c>
      <c r="W127" s="48"/>
      <c r="X127" s="10">
        <f>DATE(YEAR(D127) + 3, MONTH(D127), DAY(D127))</f>
        <v>45748</v>
      </c>
      <c r="Y127" s="10">
        <f>DATE(YEAR(E127) + 3, MONTH(E127), DAY(E127))</f>
        <v>46112</v>
      </c>
      <c r="Z127" s="11" t="s">
        <v>33</v>
      </c>
      <c r="AA127" s="11" t="s">
        <v>44</v>
      </c>
      <c r="AB127" s="11" t="s">
        <v>33</v>
      </c>
      <c r="AC127" s="11"/>
    </row>
    <row r="128" spans="1:183" ht="46.5">
      <c r="A128" s="53">
        <v>49434</v>
      </c>
      <c r="B128" s="53" t="s">
        <v>736</v>
      </c>
      <c r="C128" s="53" t="s">
        <v>737</v>
      </c>
      <c r="D128" s="143">
        <v>44652</v>
      </c>
      <c r="E128" s="143">
        <v>45016</v>
      </c>
      <c r="F128" s="53" t="s">
        <v>44</v>
      </c>
      <c r="G128" s="143">
        <v>45016</v>
      </c>
      <c r="H128" s="53" t="s">
        <v>32</v>
      </c>
      <c r="I128" s="74" t="s">
        <v>33</v>
      </c>
      <c r="J128" s="53" t="s">
        <v>738</v>
      </c>
      <c r="K128" s="74" t="s">
        <v>44</v>
      </c>
      <c r="L128" s="139" t="s">
        <v>739</v>
      </c>
      <c r="M128" s="53" t="s">
        <v>37</v>
      </c>
      <c r="N128" s="53" t="s">
        <v>740</v>
      </c>
      <c r="O128" s="53" t="s">
        <v>204</v>
      </c>
      <c r="P128" s="53" t="s">
        <v>40</v>
      </c>
      <c r="Q128" s="93">
        <v>38259</v>
      </c>
      <c r="R128" s="93">
        <v>38259</v>
      </c>
      <c r="S128" s="201">
        <v>0</v>
      </c>
      <c r="T128" s="74" t="s">
        <v>88</v>
      </c>
      <c r="U128" s="53" t="s">
        <v>55</v>
      </c>
      <c r="V128" s="94" t="s">
        <v>49</v>
      </c>
      <c r="W128" s="121"/>
      <c r="X128" s="69">
        <f>DATE(YEAR(D128) + 3, MONTH(D128), DAY(D128))</f>
        <v>45748</v>
      </c>
      <c r="Y128" s="69">
        <f>DATE(YEAR(E128) + 3, MONTH(E128), DAY(E128))</f>
        <v>46112</v>
      </c>
      <c r="Z128" s="74" t="s">
        <v>33</v>
      </c>
      <c r="AA128" s="69" t="s">
        <v>44</v>
      </c>
      <c r="AB128" s="69" t="s">
        <v>33</v>
      </c>
      <c r="AC128" s="69" t="s">
        <v>274</v>
      </c>
    </row>
    <row r="129" spans="1:29" ht="31">
      <c r="A129" s="115" t="s">
        <v>619</v>
      </c>
      <c r="B129" s="115" t="s">
        <v>620</v>
      </c>
      <c r="C129" s="115" t="s">
        <v>621</v>
      </c>
      <c r="D129" s="191">
        <v>44678</v>
      </c>
      <c r="E129" s="65">
        <v>45042</v>
      </c>
      <c r="F129" s="64" t="s">
        <v>44</v>
      </c>
      <c r="G129" s="65">
        <v>45042</v>
      </c>
      <c r="H129" s="115" t="s">
        <v>32</v>
      </c>
      <c r="I129" s="85" t="s">
        <v>33</v>
      </c>
      <c r="J129" s="115" t="s">
        <v>622</v>
      </c>
      <c r="K129" s="85" t="s">
        <v>44</v>
      </c>
      <c r="L129" s="156">
        <v>4085767</v>
      </c>
      <c r="M129" s="64" t="s">
        <v>37</v>
      </c>
      <c r="N129" s="115" t="s">
        <v>623</v>
      </c>
      <c r="O129" s="64" t="s">
        <v>467</v>
      </c>
      <c r="P129" s="115" t="s">
        <v>40</v>
      </c>
      <c r="Q129" s="157">
        <v>71601</v>
      </c>
      <c r="R129" s="157">
        <v>71601</v>
      </c>
      <c r="S129" s="86">
        <v>0</v>
      </c>
      <c r="T129" s="115" t="s">
        <v>42</v>
      </c>
      <c r="U129" s="64" t="s">
        <v>55</v>
      </c>
      <c r="V129" s="115" t="s">
        <v>32</v>
      </c>
      <c r="W129" s="85" t="s">
        <v>33</v>
      </c>
      <c r="X129" s="70">
        <f>DATE(YEAR(D129) + 3, MONTH(D129), DAY(D129))</f>
        <v>45774</v>
      </c>
      <c r="Y129" s="70">
        <f>DATE(YEAR(E129) + 3, MONTH(E129), DAY(E129))</f>
        <v>46138</v>
      </c>
      <c r="Z129" s="74" t="s">
        <v>57</v>
      </c>
      <c r="AA129" s="85" t="s">
        <v>44</v>
      </c>
      <c r="AB129" s="85" t="s">
        <v>33</v>
      </c>
      <c r="AC129" s="70" t="s">
        <v>58</v>
      </c>
    </row>
    <row r="130" spans="1:29" ht="31">
      <c r="A130" s="8" t="s">
        <v>649</v>
      </c>
      <c r="B130" s="8" t="s">
        <v>650</v>
      </c>
      <c r="C130" s="8" t="s">
        <v>651</v>
      </c>
      <c r="D130" s="9">
        <v>44690</v>
      </c>
      <c r="E130" s="9">
        <v>45055</v>
      </c>
      <c r="F130" s="11" t="s">
        <v>479</v>
      </c>
      <c r="G130" s="9">
        <v>45055</v>
      </c>
      <c r="H130" s="11" t="s">
        <v>32</v>
      </c>
      <c r="I130" s="11" t="s">
        <v>33</v>
      </c>
      <c r="J130" s="8" t="s">
        <v>480</v>
      </c>
      <c r="K130" s="11" t="s">
        <v>44</v>
      </c>
      <c r="L130" s="12" t="s">
        <v>481</v>
      </c>
      <c r="M130" s="8" t="s">
        <v>37</v>
      </c>
      <c r="N130" s="8" t="s">
        <v>343</v>
      </c>
      <c r="O130" s="11" t="s">
        <v>66</v>
      </c>
      <c r="P130" s="8" t="s">
        <v>344</v>
      </c>
      <c r="Q130" s="54">
        <v>54850</v>
      </c>
      <c r="R130" s="54">
        <v>54850</v>
      </c>
      <c r="S130" s="14">
        <v>0</v>
      </c>
      <c r="T130" s="11" t="s">
        <v>42</v>
      </c>
      <c r="U130" s="11" t="s">
        <v>43</v>
      </c>
      <c r="V130" s="11" t="s">
        <v>32</v>
      </c>
      <c r="W130" s="11" t="s">
        <v>33</v>
      </c>
      <c r="X130" s="10">
        <v>45786</v>
      </c>
      <c r="Y130" s="10">
        <v>46882</v>
      </c>
      <c r="Z130" s="11" t="s">
        <v>33</v>
      </c>
      <c r="AA130" s="11" t="s">
        <v>57</v>
      </c>
      <c r="AB130" s="11" t="s">
        <v>57</v>
      </c>
      <c r="AC130" s="11" t="s">
        <v>58</v>
      </c>
    </row>
    <row r="131" spans="1:29" ht="46.5">
      <c r="A131" s="8" t="s">
        <v>380</v>
      </c>
      <c r="B131" s="8" t="s">
        <v>381</v>
      </c>
      <c r="C131" s="8" t="s">
        <v>382</v>
      </c>
      <c r="D131" s="72">
        <v>44700</v>
      </c>
      <c r="E131" s="293">
        <v>45078</v>
      </c>
      <c r="F131" s="11" t="s">
        <v>49</v>
      </c>
      <c r="G131" s="10">
        <v>45747</v>
      </c>
      <c r="H131" s="11" t="s">
        <v>32</v>
      </c>
      <c r="I131" s="11" t="s">
        <v>33</v>
      </c>
      <c r="J131" s="11" t="s">
        <v>133</v>
      </c>
      <c r="K131" s="11" t="s">
        <v>44</v>
      </c>
      <c r="L131" s="11">
        <v>2594504</v>
      </c>
      <c r="M131" s="11" t="s">
        <v>64</v>
      </c>
      <c r="N131" s="11" t="s">
        <v>383</v>
      </c>
      <c r="O131" s="11" t="s">
        <v>118</v>
      </c>
      <c r="P131" s="11" t="s">
        <v>119</v>
      </c>
      <c r="Q131" s="14">
        <v>372126.5</v>
      </c>
      <c r="R131" s="14">
        <v>372126.5</v>
      </c>
      <c r="S131" s="14">
        <v>0</v>
      </c>
      <c r="T131" s="11" t="s">
        <v>42</v>
      </c>
      <c r="U131" s="11" t="s">
        <v>55</v>
      </c>
      <c r="V131" s="11" t="s">
        <v>32</v>
      </c>
      <c r="W131" s="48"/>
      <c r="X131" s="10">
        <f>DATE(YEAR(D131) + 3, MONTH(D131), DAY(D131))</f>
        <v>45796</v>
      </c>
      <c r="Y131" s="10">
        <f>DATE(YEAR(E131) + 3, MONTH(E131), DAY(E131))</f>
        <v>46174</v>
      </c>
      <c r="Z131" s="11" t="s">
        <v>33</v>
      </c>
      <c r="AA131" s="11" t="s">
        <v>57</v>
      </c>
      <c r="AB131" s="11" t="s">
        <v>57</v>
      </c>
      <c r="AC131" s="11" t="s">
        <v>121</v>
      </c>
    </row>
    <row r="132" spans="1:29" ht="108.5">
      <c r="A132" s="11">
        <v>52508</v>
      </c>
      <c r="B132" s="11" t="s">
        <v>629</v>
      </c>
      <c r="C132" s="8" t="s">
        <v>630</v>
      </c>
      <c r="D132" s="72">
        <v>44700</v>
      </c>
      <c r="E132" s="72">
        <v>44743</v>
      </c>
      <c r="F132" s="11" t="s">
        <v>44</v>
      </c>
      <c r="G132" s="10">
        <v>44743</v>
      </c>
      <c r="H132" s="11" t="s">
        <v>32</v>
      </c>
      <c r="I132" s="11" t="s">
        <v>33</v>
      </c>
      <c r="J132" s="11" t="s">
        <v>631</v>
      </c>
      <c r="K132" s="11" t="s">
        <v>44</v>
      </c>
      <c r="L132" s="11" t="s">
        <v>481</v>
      </c>
      <c r="M132" s="11" t="s">
        <v>37</v>
      </c>
      <c r="N132" s="11" t="s">
        <v>632</v>
      </c>
      <c r="O132" s="11" t="s">
        <v>467</v>
      </c>
      <c r="P132" s="11" t="s">
        <v>40</v>
      </c>
      <c r="Q132" s="14">
        <v>61920</v>
      </c>
      <c r="R132" s="14">
        <v>61920</v>
      </c>
      <c r="S132" s="14">
        <v>0</v>
      </c>
      <c r="T132" s="11" t="s">
        <v>88</v>
      </c>
      <c r="U132" s="11" t="s">
        <v>55</v>
      </c>
      <c r="V132" s="11" t="s">
        <v>32</v>
      </c>
      <c r="W132" s="48"/>
      <c r="X132" s="10">
        <f>DATE(YEAR(D132) + 3, MONTH(D132), DAY(D132))</f>
        <v>45796</v>
      </c>
      <c r="Y132" s="10">
        <f>DATE(YEAR(E132) + 3, MONTH(E132), DAY(E132))</f>
        <v>45839</v>
      </c>
      <c r="Z132" s="11" t="s">
        <v>33</v>
      </c>
      <c r="AA132" s="11" t="s">
        <v>44</v>
      </c>
      <c r="AB132" s="11" t="s">
        <v>33</v>
      </c>
      <c r="AC132" s="11"/>
    </row>
    <row r="133" spans="1:29" ht="62">
      <c r="A133" s="11" t="s">
        <v>167</v>
      </c>
      <c r="B133" s="8" t="s">
        <v>168</v>
      </c>
      <c r="C133" s="8" t="s">
        <v>169</v>
      </c>
      <c r="D133" s="72">
        <v>44713</v>
      </c>
      <c r="E133" s="72">
        <v>48365</v>
      </c>
      <c r="F133" s="11" t="s">
        <v>44</v>
      </c>
      <c r="G133" s="10">
        <v>48365</v>
      </c>
      <c r="H133" s="11" t="s">
        <v>32</v>
      </c>
      <c r="I133" s="10">
        <v>44805</v>
      </c>
      <c r="J133" s="11" t="s">
        <v>170</v>
      </c>
      <c r="K133" s="11" t="s">
        <v>44</v>
      </c>
      <c r="L133" s="11" t="s">
        <v>171</v>
      </c>
      <c r="M133" s="11" t="s">
        <v>51</v>
      </c>
      <c r="N133" s="11" t="s">
        <v>172</v>
      </c>
      <c r="O133" s="11" t="s">
        <v>173</v>
      </c>
      <c r="P133" s="11" t="s">
        <v>54</v>
      </c>
      <c r="Q133" s="14">
        <f>SUM(R133/10)</f>
        <v>400024.6</v>
      </c>
      <c r="R133" s="14">
        <v>4000246</v>
      </c>
      <c r="S133" s="14">
        <v>0</v>
      </c>
      <c r="T133" s="11" t="s">
        <v>42</v>
      </c>
      <c r="U133" s="11" t="s">
        <v>55</v>
      </c>
      <c r="V133" s="11" t="s">
        <v>32</v>
      </c>
      <c r="W133" s="48"/>
      <c r="X133" s="10">
        <f>DATE(YEAR(D133) + 3, MONTH(D133), DAY(D133))</f>
        <v>45809</v>
      </c>
      <c r="Y133" s="10">
        <f>DATE(YEAR(E133) + 3, MONTH(E133), DAY(E133))</f>
        <v>49460</v>
      </c>
      <c r="Z133" s="11" t="s">
        <v>57</v>
      </c>
      <c r="AA133" s="10" t="s">
        <v>57</v>
      </c>
      <c r="AB133" s="11" t="s">
        <v>57</v>
      </c>
      <c r="AC133" s="11" t="s">
        <v>58</v>
      </c>
    </row>
    <row r="134" spans="1:29" ht="31">
      <c r="A134" s="8">
        <v>49132</v>
      </c>
      <c r="B134" s="8" t="s">
        <v>520</v>
      </c>
      <c r="C134" s="8" t="s">
        <v>521</v>
      </c>
      <c r="D134" s="72">
        <v>44713</v>
      </c>
      <c r="E134" s="72">
        <v>45814</v>
      </c>
      <c r="F134" s="8" t="s">
        <v>44</v>
      </c>
      <c r="G134" s="10">
        <v>45814</v>
      </c>
      <c r="H134" s="11" t="s">
        <v>32</v>
      </c>
      <c r="I134" s="11" t="s">
        <v>522</v>
      </c>
      <c r="J134" s="11" t="s">
        <v>523</v>
      </c>
      <c r="K134" s="11" t="s">
        <v>44</v>
      </c>
      <c r="L134" s="11">
        <v>4121166</v>
      </c>
      <c r="M134" s="11" t="s">
        <v>37</v>
      </c>
      <c r="N134" s="11" t="s">
        <v>524</v>
      </c>
      <c r="O134" s="11" t="s">
        <v>390</v>
      </c>
      <c r="P134" s="11" t="s">
        <v>135</v>
      </c>
      <c r="Q134" s="14">
        <v>43566.66</v>
      </c>
      <c r="R134" s="14">
        <v>130700</v>
      </c>
      <c r="S134" s="14">
        <v>0</v>
      </c>
      <c r="T134" s="11" t="s">
        <v>42</v>
      </c>
      <c r="U134" s="173" t="s">
        <v>525</v>
      </c>
      <c r="V134" s="11" t="s">
        <v>32</v>
      </c>
      <c r="W134" s="48"/>
      <c r="X134" s="10">
        <f>DATE(YEAR(D134) + 3, MONTH(D134), DAY(D134))</f>
        <v>45809</v>
      </c>
      <c r="Y134" s="10">
        <f>DATE(YEAR(E134) + 3, MONTH(E134), DAY(E134))</f>
        <v>46910</v>
      </c>
      <c r="Z134" s="11" t="s">
        <v>33</v>
      </c>
      <c r="AA134" s="11" t="s">
        <v>44</v>
      </c>
      <c r="AB134" s="11" t="s">
        <v>33</v>
      </c>
      <c r="AC134" s="11"/>
    </row>
    <row r="135" spans="1:29" ht="62">
      <c r="A135" s="11">
        <v>53215</v>
      </c>
      <c r="B135" s="8" t="s">
        <v>868</v>
      </c>
      <c r="C135" s="8" t="s">
        <v>869</v>
      </c>
      <c r="D135" s="72">
        <v>44713</v>
      </c>
      <c r="E135" s="72">
        <v>45078</v>
      </c>
      <c r="F135" s="11" t="s">
        <v>44</v>
      </c>
      <c r="G135" s="72">
        <v>45078</v>
      </c>
      <c r="H135" s="11" t="s">
        <v>32</v>
      </c>
      <c r="I135" s="11" t="s">
        <v>33</v>
      </c>
      <c r="J135" s="11" t="s">
        <v>870</v>
      </c>
      <c r="K135" s="11"/>
      <c r="L135" s="11">
        <v>3141347</v>
      </c>
      <c r="M135" s="11" t="s">
        <v>37</v>
      </c>
      <c r="N135" s="11" t="s">
        <v>871</v>
      </c>
      <c r="O135" s="11" t="s">
        <v>397</v>
      </c>
      <c r="P135" s="11" t="s">
        <v>40</v>
      </c>
      <c r="Q135" s="14">
        <v>17825</v>
      </c>
      <c r="R135" s="14">
        <v>17825</v>
      </c>
      <c r="S135" s="14">
        <v>0</v>
      </c>
      <c r="T135" s="11" t="s">
        <v>88</v>
      </c>
      <c r="U135" s="11" t="s">
        <v>55</v>
      </c>
      <c r="V135" s="11" t="s">
        <v>32</v>
      </c>
      <c r="W135" s="48"/>
      <c r="X135" s="10">
        <f>DATE(YEAR(D135) + 3, MONTH(D135), DAY(D135))</f>
        <v>45809</v>
      </c>
      <c r="Y135" s="10">
        <f>DATE(YEAR(E135) + 3, MONTH(E135), DAY(E135))</f>
        <v>46174</v>
      </c>
      <c r="Z135" s="11" t="s">
        <v>33</v>
      </c>
      <c r="AA135" s="11" t="s">
        <v>44</v>
      </c>
      <c r="AB135" s="11" t="s">
        <v>33</v>
      </c>
      <c r="AC135" s="11"/>
    </row>
    <row r="136" spans="1:29" ht="115.5" customHeight="1">
      <c r="A136" s="11" t="s">
        <v>941</v>
      </c>
      <c r="B136" s="164" t="s">
        <v>942</v>
      </c>
      <c r="C136" s="179" t="s">
        <v>943</v>
      </c>
      <c r="D136" s="213">
        <v>44713</v>
      </c>
      <c r="E136" s="72">
        <v>45016</v>
      </c>
      <c r="F136" s="11" t="s">
        <v>44</v>
      </c>
      <c r="G136" s="10">
        <v>45016</v>
      </c>
      <c r="H136" s="11" t="s">
        <v>32</v>
      </c>
      <c r="I136" s="11" t="s">
        <v>33</v>
      </c>
      <c r="J136" s="11" t="s">
        <v>944</v>
      </c>
      <c r="K136" s="11" t="s">
        <v>35</v>
      </c>
      <c r="L136" s="294">
        <v>35866582</v>
      </c>
      <c r="M136" s="11" t="s">
        <v>37</v>
      </c>
      <c r="N136" s="11" t="s">
        <v>466</v>
      </c>
      <c r="O136" s="11" t="s">
        <v>467</v>
      </c>
      <c r="P136" s="11" t="s">
        <v>40</v>
      </c>
      <c r="Q136" s="14">
        <v>7500</v>
      </c>
      <c r="R136" s="14">
        <v>7500</v>
      </c>
      <c r="S136" s="14">
        <v>0</v>
      </c>
      <c r="T136" s="11" t="s">
        <v>79</v>
      </c>
      <c r="U136" s="11" t="s">
        <v>55</v>
      </c>
      <c r="V136" s="11" t="s">
        <v>32</v>
      </c>
      <c r="W136" s="11"/>
      <c r="X136" s="10">
        <f>DATE(YEAR(D136) + 3, MONTH(D136), DAY(D136))</f>
        <v>45809</v>
      </c>
      <c r="Y136" s="10">
        <f>DATE(YEAR(E136) + 3, MONTH(E136), DAY(E136))</f>
        <v>46112</v>
      </c>
      <c r="Z136" s="11" t="s">
        <v>33</v>
      </c>
      <c r="AA136" s="11" t="s">
        <v>44</v>
      </c>
      <c r="AB136" s="11" t="s">
        <v>33</v>
      </c>
      <c r="AC136" s="11"/>
    </row>
    <row r="137" spans="1:29" ht="46.5">
      <c r="A137" s="11" t="s">
        <v>844</v>
      </c>
      <c r="B137" s="190" t="s">
        <v>845</v>
      </c>
      <c r="C137" s="179" t="s">
        <v>846</v>
      </c>
      <c r="D137" s="213">
        <v>44714</v>
      </c>
      <c r="E137" s="72">
        <v>44959</v>
      </c>
      <c r="F137" s="11" t="s">
        <v>44</v>
      </c>
      <c r="G137" s="10">
        <v>44959</v>
      </c>
      <c r="H137" s="11" t="s">
        <v>32</v>
      </c>
      <c r="I137" s="11" t="s">
        <v>33</v>
      </c>
      <c r="J137" s="11" t="s">
        <v>847</v>
      </c>
      <c r="K137" s="11" t="s">
        <v>44</v>
      </c>
      <c r="L137" s="11">
        <v>4087225</v>
      </c>
      <c r="M137" s="11" t="s">
        <v>37</v>
      </c>
      <c r="N137" s="11" t="s">
        <v>848</v>
      </c>
      <c r="O137" s="11" t="s">
        <v>368</v>
      </c>
      <c r="P137" s="11" t="s">
        <v>54</v>
      </c>
      <c r="Q137" s="214">
        <v>20000</v>
      </c>
      <c r="R137" s="214">
        <v>20000</v>
      </c>
      <c r="S137" s="14">
        <v>0</v>
      </c>
      <c r="T137" s="11" t="s">
        <v>79</v>
      </c>
      <c r="U137" s="11" t="s">
        <v>55</v>
      </c>
      <c r="V137" s="11" t="s">
        <v>32</v>
      </c>
      <c r="W137" s="48"/>
      <c r="X137" s="10">
        <f>DATE(YEAR(D137) + 3, MONTH(D137), DAY(D137))</f>
        <v>45810</v>
      </c>
      <c r="Y137" s="10">
        <f>DATE(YEAR(E137) + 3, MONTH(E137), DAY(E137))</f>
        <v>46055</v>
      </c>
      <c r="Z137" s="11" t="s">
        <v>33</v>
      </c>
      <c r="AA137" s="11" t="s">
        <v>44</v>
      </c>
      <c r="AB137" s="11" t="s">
        <v>33</v>
      </c>
      <c r="AC137" s="11"/>
    </row>
    <row r="138" spans="1:29" ht="46.5">
      <c r="A138" s="67" t="s">
        <v>876</v>
      </c>
      <c r="B138" s="64" t="s">
        <v>877</v>
      </c>
      <c r="C138" s="105" t="s">
        <v>878</v>
      </c>
      <c r="D138" s="143">
        <v>44743</v>
      </c>
      <c r="E138" s="104">
        <v>45107</v>
      </c>
      <c r="F138" s="53" t="s">
        <v>44</v>
      </c>
      <c r="G138" s="104">
        <v>45107</v>
      </c>
      <c r="H138" s="53" t="s">
        <v>49</v>
      </c>
      <c r="I138" s="74" t="s">
        <v>33</v>
      </c>
      <c r="J138" s="53" t="s">
        <v>879</v>
      </c>
      <c r="K138" s="53" t="s">
        <v>35</v>
      </c>
      <c r="L138" s="106" t="s">
        <v>880</v>
      </c>
      <c r="M138" s="53" t="s">
        <v>37</v>
      </c>
      <c r="N138" s="53" t="s">
        <v>881</v>
      </c>
      <c r="O138" s="200" t="s">
        <v>882</v>
      </c>
      <c r="P138" s="53" t="s">
        <v>40</v>
      </c>
      <c r="Q138" s="210">
        <v>17000</v>
      </c>
      <c r="R138" s="210">
        <v>17000</v>
      </c>
      <c r="S138" s="201">
        <v>0</v>
      </c>
      <c r="T138" s="94" t="s">
        <v>42</v>
      </c>
      <c r="U138" s="53" t="s">
        <v>55</v>
      </c>
      <c r="V138" s="94" t="s">
        <v>49</v>
      </c>
      <c r="W138" s="53"/>
      <c r="X138" s="69">
        <f>DATE(YEAR(D138) + 3, MONTH(D138), DAY(D138))</f>
        <v>45839</v>
      </c>
      <c r="Y138" s="69">
        <f>DATE(YEAR(E138) + 3, MONTH(E138), DAY(E138))</f>
        <v>46203</v>
      </c>
      <c r="Z138" s="74" t="s">
        <v>33</v>
      </c>
      <c r="AA138" s="74" t="s">
        <v>44</v>
      </c>
      <c r="AB138" s="74" t="s">
        <v>33</v>
      </c>
      <c r="AC138" s="69" t="s">
        <v>45</v>
      </c>
    </row>
    <row r="139" spans="1:29">
      <c r="A139" s="64" t="s">
        <v>551</v>
      </c>
      <c r="B139" s="64" t="s">
        <v>552</v>
      </c>
      <c r="C139" s="64" t="s">
        <v>553</v>
      </c>
      <c r="D139" s="65">
        <v>44756</v>
      </c>
      <c r="E139" s="65">
        <v>45138</v>
      </c>
      <c r="F139" s="42" t="s">
        <v>479</v>
      </c>
      <c r="G139" s="49">
        <v>45138</v>
      </c>
      <c r="H139" s="42" t="s">
        <v>32</v>
      </c>
      <c r="I139" s="42" t="s">
        <v>33</v>
      </c>
      <c r="J139" s="40" t="s">
        <v>554</v>
      </c>
      <c r="K139" s="42" t="s">
        <v>35</v>
      </c>
      <c r="L139" s="46">
        <v>7703720</v>
      </c>
      <c r="M139" s="42" t="s">
        <v>37</v>
      </c>
      <c r="N139" s="40" t="s">
        <v>555</v>
      </c>
      <c r="O139" s="42" t="s">
        <v>53</v>
      </c>
      <c r="P139" s="42" t="s">
        <v>54</v>
      </c>
      <c r="Q139" s="226">
        <v>100000</v>
      </c>
      <c r="R139" s="226">
        <v>100000</v>
      </c>
      <c r="S139" s="47">
        <v>0</v>
      </c>
      <c r="T139" s="42" t="s">
        <v>42</v>
      </c>
      <c r="U139" s="42" t="s">
        <v>89</v>
      </c>
      <c r="V139" s="42" t="s">
        <v>32</v>
      </c>
      <c r="W139" s="186" t="s">
        <v>33</v>
      </c>
      <c r="X139" s="69">
        <f>DATE(YEAR(D139) + 3, MONTH(D139), DAY(D139))</f>
        <v>45852</v>
      </c>
      <c r="Y139" s="69">
        <f>DATE(YEAR(E139) + 6, MONTH(E139), DAY(E139))</f>
        <v>47330</v>
      </c>
      <c r="Z139" s="42" t="s">
        <v>33</v>
      </c>
      <c r="AA139" s="49" t="s">
        <v>57</v>
      </c>
      <c r="AB139" s="42" t="s">
        <v>57</v>
      </c>
      <c r="AC139" s="42" t="s">
        <v>58</v>
      </c>
    </row>
    <row r="140" spans="1:29" ht="232.5">
      <c r="A140" s="220" t="s">
        <v>905</v>
      </c>
      <c r="B140" s="8" t="s">
        <v>906</v>
      </c>
      <c r="C140" s="208" t="s">
        <v>907</v>
      </c>
      <c r="D140" s="10">
        <v>44758</v>
      </c>
      <c r="E140" s="10">
        <v>45123</v>
      </c>
      <c r="F140" s="90" t="s">
        <v>44</v>
      </c>
      <c r="G140" s="70">
        <v>45123</v>
      </c>
      <c r="H140" s="85" t="s">
        <v>32</v>
      </c>
      <c r="I140" s="85" t="s">
        <v>33</v>
      </c>
      <c r="J140" s="85" t="s">
        <v>908</v>
      </c>
      <c r="K140" s="85" t="s">
        <v>44</v>
      </c>
      <c r="L140" s="295">
        <v>6441873</v>
      </c>
      <c r="M140" s="85" t="s">
        <v>37</v>
      </c>
      <c r="N140" s="85" t="s">
        <v>909</v>
      </c>
      <c r="O140" s="85" t="s">
        <v>368</v>
      </c>
      <c r="P140" s="85" t="s">
        <v>54</v>
      </c>
      <c r="Q140" s="120">
        <v>9400</v>
      </c>
      <c r="R140" s="120">
        <v>9400</v>
      </c>
      <c r="S140" s="91">
        <v>0</v>
      </c>
      <c r="T140" s="85" t="s">
        <v>79</v>
      </c>
      <c r="U140" s="85" t="s">
        <v>55</v>
      </c>
      <c r="V140" s="85" t="s">
        <v>32</v>
      </c>
      <c r="W140" s="211"/>
      <c r="X140" s="70">
        <f>DATE(YEAR(D140) + 3, MONTH(D140), DAY(D140))</f>
        <v>45854</v>
      </c>
      <c r="Y140" s="70">
        <f>DATE(YEAR(E140) + 3, MONTH(E140), DAY(E140))</f>
        <v>46219</v>
      </c>
      <c r="Z140" s="90" t="s">
        <v>33</v>
      </c>
      <c r="AA140" s="85" t="s">
        <v>44</v>
      </c>
      <c r="AB140" s="85" t="s">
        <v>33</v>
      </c>
      <c r="AC140" s="85"/>
    </row>
    <row r="141" spans="1:29" ht="46.5">
      <c r="A141" s="8" t="s">
        <v>476</v>
      </c>
      <c r="B141" s="25" t="s">
        <v>477</v>
      </c>
      <c r="C141" s="25" t="s">
        <v>478</v>
      </c>
      <c r="D141" s="140">
        <v>44762</v>
      </c>
      <c r="E141" s="140">
        <v>45127</v>
      </c>
      <c r="F141" s="11" t="s">
        <v>479</v>
      </c>
      <c r="G141" s="9">
        <v>45127</v>
      </c>
      <c r="H141" s="11" t="s">
        <v>32</v>
      </c>
      <c r="I141" s="10" t="s">
        <v>33</v>
      </c>
      <c r="J141" s="8" t="s">
        <v>480</v>
      </c>
      <c r="K141" s="8" t="s">
        <v>44</v>
      </c>
      <c r="L141" s="12" t="s">
        <v>481</v>
      </c>
      <c r="M141" s="8" t="s">
        <v>37</v>
      </c>
      <c r="N141" s="8" t="s">
        <v>343</v>
      </c>
      <c r="O141" s="11" t="s">
        <v>66</v>
      </c>
      <c r="P141" s="8" t="s">
        <v>344</v>
      </c>
      <c r="Q141" s="28">
        <v>166000</v>
      </c>
      <c r="R141" s="28">
        <v>166000</v>
      </c>
      <c r="S141" s="14">
        <v>0</v>
      </c>
      <c r="T141" s="11" t="s">
        <v>42</v>
      </c>
      <c r="U141" s="7" t="s">
        <v>43</v>
      </c>
      <c r="V141" s="11" t="s">
        <v>32</v>
      </c>
      <c r="W141" s="11" t="s">
        <v>33</v>
      </c>
      <c r="X141" s="10">
        <f>DATE(YEAR(D141) + 3, MONTH(D141), DAY(D141))</f>
        <v>45858</v>
      </c>
      <c r="Y141" s="10">
        <f>DATE(YEAR(E141) + 6, MONTH(E141), DAY(E141))</f>
        <v>47319</v>
      </c>
      <c r="Z141" s="11" t="s">
        <v>33</v>
      </c>
      <c r="AA141" s="11" t="s">
        <v>57</v>
      </c>
      <c r="AB141" s="11" t="s">
        <v>57</v>
      </c>
      <c r="AC141" s="10" t="s">
        <v>58</v>
      </c>
    </row>
    <row r="142" spans="1:29" ht="62">
      <c r="A142" s="89" t="s">
        <v>224</v>
      </c>
      <c r="B142" s="53" t="s">
        <v>225</v>
      </c>
      <c r="C142" s="53" t="s">
        <v>226</v>
      </c>
      <c r="D142" s="118">
        <v>44770</v>
      </c>
      <c r="E142" s="118">
        <v>45501</v>
      </c>
      <c r="F142" s="119" t="s">
        <v>57</v>
      </c>
      <c r="G142" s="69">
        <v>46231</v>
      </c>
      <c r="H142" s="74" t="s">
        <v>49</v>
      </c>
      <c r="I142" s="69">
        <v>44941</v>
      </c>
      <c r="J142" s="74" t="s">
        <v>227</v>
      </c>
      <c r="K142" s="74" t="s">
        <v>44</v>
      </c>
      <c r="L142" s="7">
        <v>2946689</v>
      </c>
      <c r="M142" s="74" t="s">
        <v>51</v>
      </c>
      <c r="N142" s="74" t="s">
        <v>228</v>
      </c>
      <c r="O142" s="74" t="s">
        <v>66</v>
      </c>
      <c r="P142" s="74" t="s">
        <v>135</v>
      </c>
      <c r="Q142" s="120">
        <v>625000</v>
      </c>
      <c r="R142" s="120">
        <v>2500000</v>
      </c>
      <c r="S142" s="120">
        <v>0</v>
      </c>
      <c r="T142" s="199" t="s">
        <v>42</v>
      </c>
      <c r="U142" s="74" t="s">
        <v>55</v>
      </c>
      <c r="V142" s="74" t="s">
        <v>49</v>
      </c>
      <c r="W142" s="121"/>
      <c r="X142" s="69">
        <f>DATE(YEAR(D142) + 3, MONTH(D142), DAY(D142))</f>
        <v>45866</v>
      </c>
      <c r="Y142" s="69">
        <f>DATE(YEAR(E142) + 3, MONTH(E142), DAY(E142))</f>
        <v>46596</v>
      </c>
      <c r="Z142" s="74" t="s">
        <v>57</v>
      </c>
      <c r="AA142" s="69" t="s">
        <v>57</v>
      </c>
      <c r="AB142" s="74" t="s">
        <v>57</v>
      </c>
      <c r="AC142" s="74" t="s">
        <v>58</v>
      </c>
    </row>
    <row r="143" spans="1:29" ht="46.5">
      <c r="A143" s="11" t="s">
        <v>633</v>
      </c>
      <c r="B143" s="11" t="s">
        <v>634</v>
      </c>
      <c r="C143" s="8" t="s">
        <v>635</v>
      </c>
      <c r="D143" s="72">
        <v>44775</v>
      </c>
      <c r="E143" s="72">
        <v>45016</v>
      </c>
      <c r="F143" s="11" t="s">
        <v>44</v>
      </c>
      <c r="G143" s="10">
        <v>45016</v>
      </c>
      <c r="H143" s="11" t="s">
        <v>32</v>
      </c>
      <c r="I143" s="11" t="s">
        <v>33</v>
      </c>
      <c r="J143" s="11" t="s">
        <v>636</v>
      </c>
      <c r="K143" s="11" t="s">
        <v>35</v>
      </c>
      <c r="L143" s="11" t="s">
        <v>637</v>
      </c>
      <c r="M143" s="11" t="s">
        <v>37</v>
      </c>
      <c r="N143" s="11" t="s">
        <v>638</v>
      </c>
      <c r="O143" s="11" t="s">
        <v>86</v>
      </c>
      <c r="P143" s="11" t="s">
        <v>54</v>
      </c>
      <c r="Q143" s="14">
        <v>60000</v>
      </c>
      <c r="R143" s="14">
        <v>60000</v>
      </c>
      <c r="S143" s="14">
        <v>0</v>
      </c>
      <c r="T143" s="11" t="s">
        <v>42</v>
      </c>
      <c r="U143" s="11" t="s">
        <v>55</v>
      </c>
      <c r="V143" s="11" t="s">
        <v>32</v>
      </c>
      <c r="W143" s="48"/>
      <c r="X143" s="10">
        <f>DATE(YEAR(D143) + 3, MONTH(D143), DAY(D143))</f>
        <v>45871</v>
      </c>
      <c r="Y143" s="10">
        <f>DATE(YEAR(E143) + 3, MONTH(E143), DAY(E143))</f>
        <v>46112</v>
      </c>
      <c r="Z143" s="11" t="s">
        <v>33</v>
      </c>
      <c r="AA143" s="11" t="s">
        <v>44</v>
      </c>
      <c r="AB143" s="11" t="s">
        <v>33</v>
      </c>
      <c r="AC143" s="11" t="s">
        <v>45</v>
      </c>
    </row>
    <row r="144" spans="1:29" ht="93">
      <c r="A144" s="11" t="s">
        <v>384</v>
      </c>
      <c r="B144" s="8" t="s">
        <v>385</v>
      </c>
      <c r="C144" s="8" t="s">
        <v>386</v>
      </c>
      <c r="D144" s="72">
        <v>44778</v>
      </c>
      <c r="E144" s="72">
        <v>46603</v>
      </c>
      <c r="F144" s="11" t="s">
        <v>44</v>
      </c>
      <c r="G144" s="10">
        <v>46603</v>
      </c>
      <c r="H144" s="11" t="s">
        <v>32</v>
      </c>
      <c r="I144" s="11" t="s">
        <v>33</v>
      </c>
      <c r="J144" s="11" t="s">
        <v>387</v>
      </c>
      <c r="K144" s="11" t="s">
        <v>35</v>
      </c>
      <c r="L144" s="12" t="s">
        <v>388</v>
      </c>
      <c r="M144" s="11" t="s">
        <v>37</v>
      </c>
      <c r="N144" s="11" t="s">
        <v>389</v>
      </c>
      <c r="O144" s="11" t="s">
        <v>390</v>
      </c>
      <c r="P144" s="11" t="s">
        <v>77</v>
      </c>
      <c r="Q144" s="14">
        <v>10300</v>
      </c>
      <c r="R144" s="14">
        <v>300000</v>
      </c>
      <c r="S144" s="14">
        <v>0</v>
      </c>
      <c r="T144" s="11" t="s">
        <v>42</v>
      </c>
      <c r="U144" s="11" t="s">
        <v>55</v>
      </c>
      <c r="V144" s="11" t="s">
        <v>32</v>
      </c>
      <c r="W144" s="107" t="s">
        <v>391</v>
      </c>
      <c r="X144" s="10">
        <f>DATE(YEAR(D144) + 3, MONTH(D144), DAY(D144))</f>
        <v>45874</v>
      </c>
      <c r="Y144" s="10">
        <f>DATE(YEAR(E144) + 3, MONTH(E144), DAY(E144))</f>
        <v>47699</v>
      </c>
      <c r="Z144" s="11" t="s">
        <v>33</v>
      </c>
      <c r="AA144" s="11" t="s">
        <v>44</v>
      </c>
      <c r="AB144" s="11" t="s">
        <v>33</v>
      </c>
      <c r="AC144" s="11" t="s">
        <v>45</v>
      </c>
    </row>
    <row r="145" spans="1:183">
      <c r="A145" s="11" t="s">
        <v>205</v>
      </c>
      <c r="B145" s="11" t="s">
        <v>206</v>
      </c>
      <c r="C145" s="11" t="s">
        <v>207</v>
      </c>
      <c r="D145" s="217">
        <v>44779</v>
      </c>
      <c r="E145" s="72">
        <v>45138</v>
      </c>
      <c r="F145" s="11" t="s">
        <v>32</v>
      </c>
      <c r="G145" s="72">
        <v>45138</v>
      </c>
      <c r="H145" s="11" t="s">
        <v>32</v>
      </c>
      <c r="I145" s="10">
        <v>44932</v>
      </c>
      <c r="J145" s="11" t="s">
        <v>208</v>
      </c>
      <c r="K145" s="11" t="s">
        <v>35</v>
      </c>
      <c r="L145" s="11" t="s">
        <v>208</v>
      </c>
      <c r="M145" s="11" t="s">
        <v>51</v>
      </c>
      <c r="N145" s="11" t="s">
        <v>209</v>
      </c>
      <c r="O145" s="11" t="s">
        <v>210</v>
      </c>
      <c r="P145" s="11" t="s">
        <v>161</v>
      </c>
      <c r="Q145" s="14">
        <v>3000000</v>
      </c>
      <c r="R145" s="14">
        <v>3000000</v>
      </c>
      <c r="S145" s="14">
        <v>0</v>
      </c>
      <c r="T145" s="11" t="s">
        <v>42</v>
      </c>
      <c r="U145" s="11" t="s">
        <v>211</v>
      </c>
      <c r="V145" s="11" t="s">
        <v>49</v>
      </c>
      <c r="W145" s="84" t="s">
        <v>212</v>
      </c>
      <c r="X145" s="10">
        <f>DATE(YEAR(D145) + 3, MONTH(D145), DAY(D145))</f>
        <v>45875</v>
      </c>
      <c r="Y145" s="10">
        <f>DATE(YEAR(E145) + 3, MONTH(E145), DAY(E145))</f>
        <v>46234</v>
      </c>
      <c r="Z145" s="11" t="s">
        <v>33</v>
      </c>
      <c r="AA145" s="11" t="s">
        <v>44</v>
      </c>
      <c r="AB145" s="11" t="s">
        <v>44</v>
      </c>
      <c r="AC145" s="11" t="s">
        <v>121</v>
      </c>
    </row>
    <row r="146" spans="1:183" ht="31">
      <c r="A146" s="8" t="s">
        <v>546</v>
      </c>
      <c r="B146" s="131" t="s">
        <v>547</v>
      </c>
      <c r="C146" s="8" t="s">
        <v>548</v>
      </c>
      <c r="D146" s="215">
        <v>44788</v>
      </c>
      <c r="E146" s="9">
        <v>44895</v>
      </c>
      <c r="F146" s="8" t="s">
        <v>57</v>
      </c>
      <c r="G146" s="9">
        <v>45076</v>
      </c>
      <c r="H146" s="8"/>
      <c r="I146" s="8"/>
      <c r="J146" s="8" t="s">
        <v>549</v>
      </c>
      <c r="K146" s="8" t="s">
        <v>35</v>
      </c>
      <c r="L146" s="8">
        <v>9571840</v>
      </c>
      <c r="M146" s="8"/>
      <c r="N146" s="8" t="s">
        <v>285</v>
      </c>
      <c r="O146" s="8" t="s">
        <v>397</v>
      </c>
      <c r="P146" s="8" t="s">
        <v>119</v>
      </c>
      <c r="Q146" s="14">
        <v>102890</v>
      </c>
      <c r="R146" s="14">
        <v>102890</v>
      </c>
      <c r="S146" s="14"/>
      <c r="T146" s="8" t="s">
        <v>550</v>
      </c>
      <c r="U146" s="8"/>
      <c r="V146" s="8" t="s">
        <v>32</v>
      </c>
      <c r="W146" s="29"/>
      <c r="X146" s="11" t="s">
        <v>33</v>
      </c>
      <c r="Y146" s="10"/>
      <c r="Z146" s="10"/>
      <c r="AA146" s="11" t="s">
        <v>44</v>
      </c>
      <c r="AB146" s="11" t="s">
        <v>33</v>
      </c>
      <c r="AC146" s="10"/>
    </row>
    <row r="147" spans="1:183" ht="31">
      <c r="A147" s="11" t="s">
        <v>766</v>
      </c>
      <c r="B147" s="8" t="s">
        <v>767</v>
      </c>
      <c r="C147" s="8" t="s">
        <v>767</v>
      </c>
      <c r="D147" s="72">
        <v>44788</v>
      </c>
      <c r="E147" s="72">
        <v>45016</v>
      </c>
      <c r="F147" s="11" t="s">
        <v>44</v>
      </c>
      <c r="G147" s="10">
        <v>45016</v>
      </c>
      <c r="H147" s="11" t="s">
        <v>32</v>
      </c>
      <c r="I147" s="11" t="s">
        <v>33</v>
      </c>
      <c r="J147" s="11" t="s">
        <v>768</v>
      </c>
      <c r="K147" s="11" t="s">
        <v>35</v>
      </c>
      <c r="L147" s="12" t="s">
        <v>769</v>
      </c>
      <c r="M147" s="11" t="s">
        <v>37</v>
      </c>
      <c r="N147" s="11" t="s">
        <v>638</v>
      </c>
      <c r="O147" s="11" t="s">
        <v>86</v>
      </c>
      <c r="P147" s="11" t="s">
        <v>54</v>
      </c>
      <c r="Q147" s="14">
        <v>30000</v>
      </c>
      <c r="R147" s="14">
        <v>30000</v>
      </c>
      <c r="S147" s="14">
        <v>0</v>
      </c>
      <c r="T147" s="11" t="s">
        <v>42</v>
      </c>
      <c r="U147" s="11" t="s">
        <v>55</v>
      </c>
      <c r="V147" s="11" t="s">
        <v>32</v>
      </c>
      <c r="W147" s="48"/>
      <c r="X147" s="10">
        <f>DATE(YEAR(D147) + 3, MONTH(D147), DAY(D147))</f>
        <v>45884</v>
      </c>
      <c r="Y147" s="10">
        <f>DATE(YEAR(E147) + 3, MONTH(E147), DAY(E147))</f>
        <v>46112</v>
      </c>
      <c r="Z147" s="11" t="s">
        <v>33</v>
      </c>
      <c r="AA147" s="11" t="s">
        <v>44</v>
      </c>
      <c r="AB147" s="11" t="s">
        <v>33</v>
      </c>
      <c r="AC147" s="11" t="s">
        <v>45</v>
      </c>
    </row>
    <row r="148" spans="1:183" ht="46.5">
      <c r="A148" s="11" t="s">
        <v>156</v>
      </c>
      <c r="B148" s="8" t="s">
        <v>157</v>
      </c>
      <c r="C148" s="274" t="s">
        <v>158</v>
      </c>
      <c r="D148" s="72">
        <v>44793</v>
      </c>
      <c r="E148" s="72">
        <v>45450</v>
      </c>
      <c r="F148" s="11" t="s">
        <v>44</v>
      </c>
      <c r="G148" s="10">
        <v>45450</v>
      </c>
      <c r="H148" s="11" t="s">
        <v>32</v>
      </c>
      <c r="I148" s="10">
        <v>45158</v>
      </c>
      <c r="J148" s="11" t="s">
        <v>159</v>
      </c>
      <c r="K148" s="11" t="s">
        <v>44</v>
      </c>
      <c r="L148" s="11">
        <v>482405</v>
      </c>
      <c r="M148" s="11" t="s">
        <v>51</v>
      </c>
      <c r="N148" s="11" t="s">
        <v>160</v>
      </c>
      <c r="O148" s="11" t="s">
        <v>143</v>
      </c>
      <c r="P148" s="11" t="s">
        <v>161</v>
      </c>
      <c r="Q148" s="14">
        <v>7193233</v>
      </c>
      <c r="R148" s="14">
        <v>7193233</v>
      </c>
      <c r="S148" s="14">
        <v>0</v>
      </c>
      <c r="T148" s="11" t="s">
        <v>42</v>
      </c>
      <c r="U148" s="11" t="s">
        <v>55</v>
      </c>
      <c r="V148" s="11" t="s">
        <v>32</v>
      </c>
      <c r="W148" s="84" t="s">
        <v>33</v>
      </c>
      <c r="X148" s="84" t="s">
        <v>33</v>
      </c>
      <c r="Y148" s="84" t="s">
        <v>33</v>
      </c>
      <c r="Z148" s="84" t="s">
        <v>33</v>
      </c>
      <c r="AA148" s="84" t="s">
        <v>33</v>
      </c>
      <c r="AB148" s="84" t="s">
        <v>33</v>
      </c>
      <c r="AC148" s="11" t="s">
        <v>162</v>
      </c>
    </row>
    <row r="149" spans="1:183" ht="31">
      <c r="A149" s="11" t="s">
        <v>498</v>
      </c>
      <c r="B149" s="8" t="s">
        <v>499</v>
      </c>
      <c r="C149" s="8" t="s">
        <v>500</v>
      </c>
      <c r="D149" s="72">
        <v>44795</v>
      </c>
      <c r="E149" s="72">
        <v>45016</v>
      </c>
      <c r="F149" s="11" t="s">
        <v>44</v>
      </c>
      <c r="G149" s="10">
        <v>45016</v>
      </c>
      <c r="H149" s="11" t="s">
        <v>32</v>
      </c>
      <c r="I149" s="11" t="s">
        <v>33</v>
      </c>
      <c r="J149" s="11" t="s">
        <v>501</v>
      </c>
      <c r="K149" s="11" t="s">
        <v>35</v>
      </c>
      <c r="L149" s="12">
        <v>2373630</v>
      </c>
      <c r="M149" s="11" t="s">
        <v>37</v>
      </c>
      <c r="N149" s="11" t="s">
        <v>85</v>
      </c>
      <c r="O149" s="11" t="s">
        <v>53</v>
      </c>
      <c r="P149" s="11" t="s">
        <v>54</v>
      </c>
      <c r="Q149" s="14">
        <v>147500</v>
      </c>
      <c r="R149" s="14">
        <v>147500</v>
      </c>
      <c r="S149" s="14">
        <v>0</v>
      </c>
      <c r="T149" s="11" t="s">
        <v>42</v>
      </c>
      <c r="U149" s="11" t="s">
        <v>55</v>
      </c>
      <c r="V149" s="11" t="s">
        <v>32</v>
      </c>
      <c r="W149" s="48"/>
      <c r="X149" s="10">
        <f>DATE(YEAR(D149) + 3, MONTH(D149), DAY(D149))</f>
        <v>45891</v>
      </c>
      <c r="Y149" s="10">
        <f>DATE(YEAR(E149) + 3, MONTH(E149), DAY(E149))</f>
        <v>46112</v>
      </c>
      <c r="Z149" s="11" t="s">
        <v>33</v>
      </c>
      <c r="AA149" s="11" t="s">
        <v>44</v>
      </c>
      <c r="AB149" s="11" t="s">
        <v>33</v>
      </c>
      <c r="AC149" s="11" t="s">
        <v>45</v>
      </c>
    </row>
    <row r="150" spans="1:183" ht="31">
      <c r="A150" s="11" t="s">
        <v>624</v>
      </c>
      <c r="B150" s="8" t="s">
        <v>625</v>
      </c>
      <c r="C150" s="8" t="s">
        <v>626</v>
      </c>
      <c r="D150" s="9">
        <v>44805</v>
      </c>
      <c r="E150" s="9">
        <v>45962</v>
      </c>
      <c r="F150" s="8" t="s">
        <v>44</v>
      </c>
      <c r="G150" s="10">
        <v>46604</v>
      </c>
      <c r="H150" s="8" t="s">
        <v>32</v>
      </c>
      <c r="I150" s="11" t="s">
        <v>33</v>
      </c>
      <c r="J150" s="11" t="s">
        <v>627</v>
      </c>
      <c r="K150" s="11" t="s">
        <v>44</v>
      </c>
      <c r="L150" s="11"/>
      <c r="M150" s="11" t="s">
        <v>37</v>
      </c>
      <c r="N150" s="11" t="s">
        <v>628</v>
      </c>
      <c r="O150" s="11" t="s">
        <v>467</v>
      </c>
      <c r="P150" s="11" t="s">
        <v>40</v>
      </c>
      <c r="Q150" s="14">
        <v>65000</v>
      </c>
      <c r="R150" s="14">
        <v>65000</v>
      </c>
      <c r="S150" s="14">
        <v>0</v>
      </c>
      <c r="T150" s="11" t="s">
        <v>79</v>
      </c>
      <c r="U150" s="11" t="s">
        <v>89</v>
      </c>
      <c r="V150" s="11" t="s">
        <v>32</v>
      </c>
      <c r="W150" s="11"/>
      <c r="X150" s="10">
        <f>DATE(YEAR(D150) + 3, MONTH(D150), DAY(D150))</f>
        <v>45901</v>
      </c>
      <c r="Y150" s="10">
        <f>DATE(YEAR(E150) + 3, MONTH(E150), DAY(E150))</f>
        <v>47058</v>
      </c>
      <c r="Z150" s="11" t="s">
        <v>33</v>
      </c>
      <c r="AA150" s="11" t="s">
        <v>44</v>
      </c>
      <c r="AB150" s="11" t="s">
        <v>33</v>
      </c>
      <c r="AC150" s="11" t="s">
        <v>58</v>
      </c>
    </row>
    <row r="151" spans="1:183" ht="93">
      <c r="A151" s="11" t="s">
        <v>708</v>
      </c>
      <c r="B151" s="202" t="s">
        <v>709</v>
      </c>
      <c r="C151" s="202" t="s">
        <v>710</v>
      </c>
      <c r="D151" s="165">
        <v>44805</v>
      </c>
      <c r="E151" s="165">
        <v>45016</v>
      </c>
      <c r="F151" s="11" t="s">
        <v>44</v>
      </c>
      <c r="G151" s="10">
        <v>45016</v>
      </c>
      <c r="H151" s="11" t="s">
        <v>32</v>
      </c>
      <c r="I151" s="11" t="s">
        <v>33</v>
      </c>
      <c r="J151" s="11" t="s">
        <v>711</v>
      </c>
      <c r="K151" s="11" t="s">
        <v>35</v>
      </c>
      <c r="L151" s="203" t="s">
        <v>712</v>
      </c>
      <c r="M151" s="11" t="s">
        <v>37</v>
      </c>
      <c r="N151" s="11" t="s">
        <v>713</v>
      </c>
      <c r="O151" s="11" t="s">
        <v>76</v>
      </c>
      <c r="P151" s="11" t="s">
        <v>77</v>
      </c>
      <c r="Q151" s="14">
        <v>40000</v>
      </c>
      <c r="R151" s="14">
        <v>40000</v>
      </c>
      <c r="S151" s="14">
        <v>0</v>
      </c>
      <c r="T151" s="11" t="s">
        <v>79</v>
      </c>
      <c r="U151" s="11" t="s">
        <v>55</v>
      </c>
      <c r="V151" s="11" t="s">
        <v>32</v>
      </c>
      <c r="W151" s="48"/>
      <c r="X151" s="10">
        <f>DATE(YEAR(D151) + 3, MONTH(D151), DAY(D151))</f>
        <v>45901</v>
      </c>
      <c r="Y151" s="10">
        <f>DATE(YEAR(E151) + 3, MONTH(E151), DAY(E151))</f>
        <v>46112</v>
      </c>
      <c r="Z151" s="11" t="s">
        <v>33</v>
      </c>
      <c r="AA151" s="11" t="s">
        <v>44</v>
      </c>
      <c r="AB151" s="11" t="s">
        <v>33</v>
      </c>
      <c r="AC151" s="11"/>
    </row>
    <row r="152" spans="1:183" s="218" customFormat="1" ht="93">
      <c r="A152" s="42" t="s">
        <v>719</v>
      </c>
      <c r="B152" s="40" t="s">
        <v>720</v>
      </c>
      <c r="C152" s="264" t="s">
        <v>721</v>
      </c>
      <c r="D152" s="82">
        <v>44805</v>
      </c>
      <c r="E152" s="296">
        <v>45016</v>
      </c>
      <c r="F152" s="42" t="s">
        <v>44</v>
      </c>
      <c r="G152" s="297" t="s">
        <v>722</v>
      </c>
      <c r="H152" s="44" t="s">
        <v>32</v>
      </c>
      <c r="I152" s="11" t="s">
        <v>33</v>
      </c>
      <c r="J152" s="83" t="s">
        <v>711</v>
      </c>
      <c r="K152" s="42" t="s">
        <v>35</v>
      </c>
      <c r="L152" s="298" t="s">
        <v>712</v>
      </c>
      <c r="M152" s="42" t="s">
        <v>37</v>
      </c>
      <c r="N152" s="42" t="s">
        <v>713</v>
      </c>
      <c r="O152" s="42" t="s">
        <v>76</v>
      </c>
      <c r="P152" s="42" t="s">
        <v>77</v>
      </c>
      <c r="Q152" s="47">
        <v>40000</v>
      </c>
      <c r="R152" s="47">
        <v>40000</v>
      </c>
      <c r="S152" s="47">
        <v>0</v>
      </c>
      <c r="T152" s="42" t="s">
        <v>79</v>
      </c>
      <c r="U152" s="42" t="s">
        <v>55</v>
      </c>
      <c r="V152" s="11" t="s">
        <v>32</v>
      </c>
      <c r="W152" s="186"/>
      <c r="X152" s="10">
        <f>DATE(YEAR(D152) + 3, MONTH(D152), DAY(D152))</f>
        <v>45901</v>
      </c>
      <c r="Y152" s="10">
        <f>DATE(YEAR(E152) + 3, MONTH(E152), DAY(E152))</f>
        <v>46112</v>
      </c>
      <c r="Z152" s="11" t="s">
        <v>33</v>
      </c>
      <c r="AA152" s="11" t="s">
        <v>44</v>
      </c>
      <c r="AB152" s="11" t="s">
        <v>33</v>
      </c>
      <c r="AC152" s="11"/>
      <c r="AD152" s="11"/>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row>
    <row r="153" spans="1:183" ht="93">
      <c r="A153" s="74" t="s">
        <v>723</v>
      </c>
      <c r="B153" s="190" t="s">
        <v>724</v>
      </c>
      <c r="C153" s="204" t="s">
        <v>725</v>
      </c>
      <c r="D153" s="205">
        <v>44805</v>
      </c>
      <c r="E153" s="205">
        <v>45016</v>
      </c>
      <c r="F153" s="74" t="s">
        <v>44</v>
      </c>
      <c r="G153" s="190" t="s">
        <v>722</v>
      </c>
      <c r="H153" s="74" t="s">
        <v>32</v>
      </c>
      <c r="I153" s="74" t="s">
        <v>33</v>
      </c>
      <c r="J153" s="74" t="s">
        <v>726</v>
      </c>
      <c r="K153" s="74" t="s">
        <v>727</v>
      </c>
      <c r="L153" s="206" t="s">
        <v>728</v>
      </c>
      <c r="M153" s="74" t="s">
        <v>37</v>
      </c>
      <c r="N153" s="74" t="s">
        <v>713</v>
      </c>
      <c r="O153" s="74" t="s">
        <v>76</v>
      </c>
      <c r="P153" s="74" t="s">
        <v>77</v>
      </c>
      <c r="Q153" s="14">
        <v>40000</v>
      </c>
      <c r="R153" s="14">
        <v>40000</v>
      </c>
      <c r="S153" s="120">
        <v>0</v>
      </c>
      <c r="T153" s="74" t="s">
        <v>79</v>
      </c>
      <c r="U153" s="74" t="s">
        <v>55</v>
      </c>
      <c r="V153" s="74" t="s">
        <v>32</v>
      </c>
      <c r="W153" s="121"/>
      <c r="X153" s="69">
        <f>DATE(YEAR(D153) + 3, MONTH(D153), DAY(D153))</f>
        <v>45901</v>
      </c>
      <c r="Y153" s="69">
        <f>DATE(YEAR(E153) + 3, MONTH(E153), DAY(E153))</f>
        <v>46112</v>
      </c>
      <c r="Z153" s="74" t="s">
        <v>33</v>
      </c>
      <c r="AA153" s="74" t="s">
        <v>44</v>
      </c>
      <c r="AB153" s="74" t="s">
        <v>33</v>
      </c>
      <c r="AC153" s="74"/>
    </row>
    <row r="154" spans="1:183" ht="31">
      <c r="A154" s="8" t="s">
        <v>954</v>
      </c>
      <c r="B154" s="8" t="s">
        <v>955</v>
      </c>
      <c r="C154" s="8" t="s">
        <v>956</v>
      </c>
      <c r="D154" s="123">
        <v>44805</v>
      </c>
      <c r="E154" s="123">
        <v>46630</v>
      </c>
      <c r="F154" s="8" t="s">
        <v>49</v>
      </c>
      <c r="G154" s="9">
        <v>46996</v>
      </c>
      <c r="H154" s="11" t="s">
        <v>442</v>
      </c>
      <c r="I154" s="10">
        <v>46265</v>
      </c>
      <c r="J154" s="84" t="s">
        <v>957</v>
      </c>
      <c r="K154" s="75" t="s">
        <v>44</v>
      </c>
      <c r="L154" s="95">
        <v>1359357</v>
      </c>
      <c r="M154" s="8" t="s">
        <v>37</v>
      </c>
      <c r="N154" s="8" t="s">
        <v>958</v>
      </c>
      <c r="O154" s="8" t="s">
        <v>143</v>
      </c>
      <c r="P154" s="11" t="s">
        <v>161</v>
      </c>
      <c r="Q154" s="54">
        <v>0</v>
      </c>
      <c r="R154" s="299">
        <v>0</v>
      </c>
      <c r="S154" s="28">
        <v>0</v>
      </c>
      <c r="T154" s="170" t="s">
        <v>42</v>
      </c>
      <c r="U154" s="8" t="s">
        <v>55</v>
      </c>
      <c r="V154" s="11" t="s">
        <v>49</v>
      </c>
      <c r="W154" s="276"/>
      <c r="X154" s="10">
        <f>DATE(YEAR(D154) + 3, MONTH(D154), DAY(D154))</f>
        <v>45901</v>
      </c>
      <c r="Y154" s="10">
        <f>DATE(YEAR(E154) + 6, MONTH(E154), DAY(E154))</f>
        <v>48822</v>
      </c>
      <c r="Z154" s="11" t="s">
        <v>33</v>
      </c>
      <c r="AA154" s="11" t="s">
        <v>44</v>
      </c>
      <c r="AB154" s="11" t="s">
        <v>33</v>
      </c>
      <c r="AC154" s="11" t="s">
        <v>310</v>
      </c>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8"/>
      <c r="CO154" s="218"/>
      <c r="CP154" s="218"/>
      <c r="CQ154" s="218"/>
      <c r="CR154" s="218"/>
      <c r="CS154" s="218"/>
      <c r="CT154" s="218"/>
      <c r="CU154" s="218"/>
      <c r="CV154" s="218"/>
      <c r="CW154" s="218"/>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18"/>
      <c r="DT154" s="218"/>
      <c r="DU154" s="218"/>
      <c r="DV154" s="218"/>
      <c r="DW154" s="218"/>
      <c r="DX154" s="218"/>
      <c r="DY154" s="218"/>
      <c r="DZ154" s="218"/>
      <c r="EA154" s="218"/>
      <c r="EB154" s="218"/>
      <c r="EC154" s="218"/>
      <c r="ED154" s="218"/>
      <c r="EE154" s="218"/>
      <c r="EF154" s="218"/>
      <c r="EG154" s="218"/>
      <c r="EH154" s="218"/>
      <c r="EI154" s="218"/>
      <c r="EJ154" s="218"/>
      <c r="EK154" s="218"/>
      <c r="EL154" s="218"/>
      <c r="EM154" s="218"/>
      <c r="EN154" s="218"/>
      <c r="EO154" s="218"/>
      <c r="EP154" s="218"/>
      <c r="EQ154" s="218"/>
      <c r="ER154" s="218"/>
      <c r="ES154" s="218"/>
      <c r="ET154" s="218"/>
      <c r="EU154" s="218"/>
      <c r="EV154" s="218"/>
      <c r="EW154" s="218"/>
      <c r="EX154" s="218"/>
      <c r="EY154" s="218"/>
      <c r="EZ154" s="218"/>
      <c r="FA154" s="218"/>
      <c r="FB154" s="218"/>
      <c r="FC154" s="218"/>
      <c r="FD154" s="218"/>
      <c r="FE154" s="218"/>
      <c r="FF154" s="218"/>
      <c r="FG154" s="218"/>
      <c r="FH154" s="218"/>
      <c r="FI154" s="218"/>
      <c r="FJ154" s="218"/>
      <c r="FK154" s="218"/>
      <c r="FL154" s="218"/>
      <c r="FM154" s="218"/>
      <c r="FN154" s="218"/>
      <c r="FO154" s="218"/>
      <c r="FP154" s="218"/>
      <c r="FQ154" s="218"/>
      <c r="FR154" s="218"/>
      <c r="FS154" s="218"/>
      <c r="FT154" s="218"/>
      <c r="FU154" s="218"/>
      <c r="FV154" s="218"/>
      <c r="FW154" s="218"/>
      <c r="FX154" s="218"/>
      <c r="FY154" s="218"/>
      <c r="FZ154" s="218"/>
      <c r="GA154" s="218"/>
    </row>
    <row r="155" spans="1:183" ht="94.5" customHeight="1">
      <c r="A155" s="8" t="s">
        <v>229</v>
      </c>
      <c r="B155" s="8" t="s">
        <v>230</v>
      </c>
      <c r="C155" s="8" t="s">
        <v>231</v>
      </c>
      <c r="D155" s="9">
        <v>44835</v>
      </c>
      <c r="E155" s="9">
        <v>45565</v>
      </c>
      <c r="F155" s="8" t="s">
        <v>57</v>
      </c>
      <c r="G155" s="9">
        <v>46660</v>
      </c>
      <c r="H155" s="8" t="s">
        <v>49</v>
      </c>
      <c r="I155" s="10">
        <v>44958</v>
      </c>
      <c r="J155" s="8" t="s">
        <v>232</v>
      </c>
      <c r="K155" s="8" t="s">
        <v>44</v>
      </c>
      <c r="L155" s="8" t="s">
        <v>233</v>
      </c>
      <c r="M155" s="8" t="s">
        <v>51</v>
      </c>
      <c r="N155" s="8" t="s">
        <v>234</v>
      </c>
      <c r="O155" s="29" t="s">
        <v>143</v>
      </c>
      <c r="P155" s="8" t="s">
        <v>67</v>
      </c>
      <c r="Q155" s="13">
        <v>444213</v>
      </c>
      <c r="R155" s="13">
        <v>2221065</v>
      </c>
      <c r="S155" s="28">
        <v>0</v>
      </c>
      <c r="T155" s="8" t="s">
        <v>42</v>
      </c>
      <c r="U155" s="173" t="s">
        <v>235</v>
      </c>
      <c r="V155" s="29" t="s">
        <v>49</v>
      </c>
      <c r="W155" s="11" t="s">
        <v>33</v>
      </c>
      <c r="X155" s="10">
        <f>DATE(YEAR(D155) + 3, MONTH(D155), DAY(D155))</f>
        <v>45931</v>
      </c>
      <c r="Y155" s="10">
        <f>DATE(YEAR(E155) + 3, MONTH(E155), DAY(E155))</f>
        <v>46660</v>
      </c>
      <c r="Z155" s="11" t="s">
        <v>33</v>
      </c>
      <c r="AA155" s="11" t="s">
        <v>44</v>
      </c>
      <c r="AB155" s="11" t="s">
        <v>33</v>
      </c>
      <c r="AC155" s="10" t="s">
        <v>136</v>
      </c>
    </row>
    <row r="156" spans="1:183" ht="32.5" customHeight="1">
      <c r="A156" s="85" t="s">
        <v>576</v>
      </c>
      <c r="B156" s="85" t="s">
        <v>577</v>
      </c>
      <c r="C156" s="64" t="s">
        <v>578</v>
      </c>
      <c r="D156" s="87">
        <v>44835</v>
      </c>
      <c r="E156" s="87">
        <v>45077</v>
      </c>
      <c r="F156" s="85" t="s">
        <v>44</v>
      </c>
      <c r="G156" s="87">
        <v>45077</v>
      </c>
      <c r="H156" s="220" t="s">
        <v>32</v>
      </c>
      <c r="I156" s="74" t="s">
        <v>33</v>
      </c>
      <c r="J156" s="90" t="s">
        <v>579</v>
      </c>
      <c r="K156" s="85" t="s">
        <v>35</v>
      </c>
      <c r="L156" s="85">
        <v>2489966</v>
      </c>
      <c r="M156" s="85" t="s">
        <v>580</v>
      </c>
      <c r="N156" s="85" t="s">
        <v>581</v>
      </c>
      <c r="O156" s="85" t="s">
        <v>53</v>
      </c>
      <c r="P156" s="85" t="s">
        <v>54</v>
      </c>
      <c r="Q156" s="120">
        <v>93000</v>
      </c>
      <c r="R156" s="120">
        <v>93000</v>
      </c>
      <c r="S156" s="91">
        <v>0</v>
      </c>
      <c r="T156" s="85" t="s">
        <v>42</v>
      </c>
      <c r="U156" s="7" t="s">
        <v>55</v>
      </c>
      <c r="V156" s="85" t="s">
        <v>32</v>
      </c>
      <c r="W156" s="121"/>
      <c r="X156" s="177">
        <f>DATE(YEAR(D156) + 3, MONTH(D156), DAY(D156))</f>
        <v>45931</v>
      </c>
      <c r="Y156" s="178">
        <f>DATE(YEAR(E156) + 3, MONTH(E156), DAY(E156))</f>
        <v>46173</v>
      </c>
      <c r="Z156" s="89" t="s">
        <v>33</v>
      </c>
      <c r="AA156" s="74" t="s">
        <v>44</v>
      </c>
      <c r="AB156" s="74" t="s">
        <v>33</v>
      </c>
      <c r="AC156" s="119" t="s">
        <v>582</v>
      </c>
    </row>
    <row r="157" spans="1:183" ht="31">
      <c r="A157" s="64" t="s">
        <v>338</v>
      </c>
      <c r="B157" s="64" t="s">
        <v>339</v>
      </c>
      <c r="C157" s="64" t="s">
        <v>340</v>
      </c>
      <c r="D157" s="65">
        <v>44839</v>
      </c>
      <c r="E157" s="65">
        <v>45569</v>
      </c>
      <c r="F157" s="85" t="s">
        <v>44</v>
      </c>
      <c r="G157" s="65">
        <v>45569</v>
      </c>
      <c r="H157" s="85" t="s">
        <v>32</v>
      </c>
      <c r="I157" s="70">
        <v>44958</v>
      </c>
      <c r="J157" s="64" t="s">
        <v>341</v>
      </c>
      <c r="K157" s="64" t="s">
        <v>44</v>
      </c>
      <c r="L157" s="92" t="s">
        <v>342</v>
      </c>
      <c r="M157" s="64" t="s">
        <v>51</v>
      </c>
      <c r="N157" s="64" t="s">
        <v>343</v>
      </c>
      <c r="O157" s="85" t="s">
        <v>66</v>
      </c>
      <c r="P157" s="64" t="s">
        <v>344</v>
      </c>
      <c r="Q157" s="86">
        <v>639785</v>
      </c>
      <c r="R157" s="86">
        <v>639785</v>
      </c>
      <c r="S157" s="91">
        <v>0</v>
      </c>
      <c r="T157" s="85" t="s">
        <v>42</v>
      </c>
      <c r="U157" s="7" t="s">
        <v>43</v>
      </c>
      <c r="V157" s="220" t="s">
        <v>49</v>
      </c>
      <c r="W157" s="220" t="s">
        <v>33</v>
      </c>
      <c r="X157" s="70">
        <f>DATE(YEAR(D157) + 3, MONTH(D157), DAY(D157))</f>
        <v>45935</v>
      </c>
      <c r="Y157" s="70">
        <f>DATE(YEAR(E157) + 6, MONTH(E157), DAY(E157))</f>
        <v>47760</v>
      </c>
      <c r="Z157" s="90" t="s">
        <v>33</v>
      </c>
      <c r="AA157" s="85" t="s">
        <v>57</v>
      </c>
      <c r="AB157" s="74" t="s">
        <v>57</v>
      </c>
      <c r="AC157" s="70" t="s">
        <v>58</v>
      </c>
    </row>
    <row r="158" spans="1:183" ht="46.5">
      <c r="A158" s="11" t="s">
        <v>569</v>
      </c>
      <c r="B158" s="11" t="s">
        <v>570</v>
      </c>
      <c r="C158" s="8" t="s">
        <v>571</v>
      </c>
      <c r="D158" s="72">
        <v>44852</v>
      </c>
      <c r="E158" s="72">
        <v>45504</v>
      </c>
      <c r="F158" s="11" t="s">
        <v>44</v>
      </c>
      <c r="G158" s="174">
        <v>45504</v>
      </c>
      <c r="H158" s="11" t="s">
        <v>32</v>
      </c>
      <c r="I158" s="10">
        <v>45216</v>
      </c>
      <c r="J158" s="11" t="s">
        <v>572</v>
      </c>
      <c r="K158" s="11" t="s">
        <v>44</v>
      </c>
      <c r="L158" s="11" t="s">
        <v>573</v>
      </c>
      <c r="M158" s="11" t="s">
        <v>64</v>
      </c>
      <c r="N158" s="11" t="s">
        <v>574</v>
      </c>
      <c r="O158" s="11" t="s">
        <v>53</v>
      </c>
      <c r="P158" s="11" t="s">
        <v>344</v>
      </c>
      <c r="Q158" s="221">
        <f>SUM(R158/2)</f>
        <v>46842.5</v>
      </c>
      <c r="R158" s="222">
        <v>93685</v>
      </c>
      <c r="S158" s="14">
        <v>0</v>
      </c>
      <c r="T158" s="11" t="s">
        <v>42</v>
      </c>
      <c r="U158" s="173" t="s">
        <v>575</v>
      </c>
      <c r="V158" s="11" t="s">
        <v>32</v>
      </c>
      <c r="W158" s="151" t="s">
        <v>33</v>
      </c>
      <c r="X158" s="150">
        <f>DATE(YEAR(D158) + 3, MONTH(D158), DAY(D158))</f>
        <v>45948</v>
      </c>
      <c r="Y158" s="150">
        <f>DATE(YEAR(E158) + 3, MONTH(E158), DAY(E158))</f>
        <v>46599</v>
      </c>
      <c r="Z158" s="11" t="s">
        <v>57</v>
      </c>
      <c r="AA158" s="11" t="s">
        <v>44</v>
      </c>
      <c r="AB158" s="151" t="s">
        <v>33</v>
      </c>
      <c r="AC158" s="11" t="s">
        <v>45</v>
      </c>
    </row>
    <row r="159" spans="1:183" ht="31">
      <c r="A159" s="11" t="s">
        <v>697</v>
      </c>
      <c r="B159" s="8" t="s">
        <v>698</v>
      </c>
      <c r="C159" s="8" t="s">
        <v>699</v>
      </c>
      <c r="D159" s="72">
        <v>44866</v>
      </c>
      <c r="E159" s="72">
        <v>44946</v>
      </c>
      <c r="F159" s="11" t="s">
        <v>44</v>
      </c>
      <c r="G159" s="72">
        <v>44946</v>
      </c>
      <c r="H159" s="11" t="s">
        <v>32</v>
      </c>
      <c r="I159" s="11" t="s">
        <v>33</v>
      </c>
      <c r="J159" s="11" t="s">
        <v>700</v>
      </c>
      <c r="K159" s="11" t="s">
        <v>35</v>
      </c>
      <c r="L159" s="300" t="s">
        <v>701</v>
      </c>
      <c r="M159" s="11" t="s">
        <v>37</v>
      </c>
      <c r="N159" s="11" t="s">
        <v>594</v>
      </c>
      <c r="O159" s="11" t="s">
        <v>397</v>
      </c>
      <c r="P159" s="11" t="s">
        <v>40</v>
      </c>
      <c r="Q159" s="14">
        <v>44475</v>
      </c>
      <c r="R159" s="14">
        <v>44475</v>
      </c>
      <c r="S159" s="14">
        <v>0</v>
      </c>
      <c r="T159" s="11" t="s">
        <v>42</v>
      </c>
      <c r="U159" s="11" t="s">
        <v>55</v>
      </c>
      <c r="V159" s="11" t="s">
        <v>32</v>
      </c>
      <c r="W159" s="48"/>
      <c r="X159" s="150">
        <f>DATE(YEAR(D159) + 3, MONTH(D159), DAY(D159))</f>
        <v>45962</v>
      </c>
      <c r="Y159" s="150">
        <f>DATE(YEAR(E159) + 3, MONTH(E159), DAY(E159))</f>
        <v>46042</v>
      </c>
      <c r="Z159" s="11" t="s">
        <v>33</v>
      </c>
      <c r="AA159" s="11" t="s">
        <v>44</v>
      </c>
      <c r="AB159" s="11" t="s">
        <v>33</v>
      </c>
      <c r="AC159" s="11" t="s">
        <v>582</v>
      </c>
    </row>
    <row r="160" spans="1:183" ht="46.5">
      <c r="A160" s="11" t="s">
        <v>401</v>
      </c>
      <c r="B160" s="11" t="s">
        <v>402</v>
      </c>
      <c r="C160" s="8" t="s">
        <v>403</v>
      </c>
      <c r="D160" s="72">
        <v>44869</v>
      </c>
      <c r="E160" s="72">
        <v>45230</v>
      </c>
      <c r="F160" s="11" t="s">
        <v>57</v>
      </c>
      <c r="G160" s="174">
        <v>45596</v>
      </c>
      <c r="H160" s="11" t="s">
        <v>32</v>
      </c>
      <c r="I160" s="10">
        <v>45050</v>
      </c>
      <c r="J160" s="11" t="s">
        <v>404</v>
      </c>
      <c r="K160" s="11" t="s">
        <v>44</v>
      </c>
      <c r="L160" s="11" t="s">
        <v>405</v>
      </c>
      <c r="M160" s="11" t="s">
        <v>406</v>
      </c>
      <c r="N160" s="11" t="s">
        <v>407</v>
      </c>
      <c r="O160" s="11" t="s">
        <v>86</v>
      </c>
      <c r="P160" s="11" t="s">
        <v>40</v>
      </c>
      <c r="Q160" s="14">
        <v>250000</v>
      </c>
      <c r="R160" s="14">
        <v>250000</v>
      </c>
      <c r="S160" s="14">
        <v>0</v>
      </c>
      <c r="T160" s="11" t="s">
        <v>42</v>
      </c>
      <c r="U160" s="173" t="s">
        <v>408</v>
      </c>
      <c r="V160" s="11" t="s">
        <v>32</v>
      </c>
      <c r="W160" s="149" t="s">
        <v>409</v>
      </c>
      <c r="X160" s="150">
        <f>DATE(YEAR(D160) + 3, MONTH(D160), DAY(D160))</f>
        <v>45965</v>
      </c>
      <c r="Y160" s="150">
        <f>DATE(YEAR(E160) + 3, MONTH(E160), DAY(E160))</f>
        <v>46326</v>
      </c>
      <c r="Z160" s="11" t="s">
        <v>57</v>
      </c>
      <c r="AA160" s="11" t="s">
        <v>57</v>
      </c>
      <c r="AB160" s="151" t="s">
        <v>57</v>
      </c>
      <c r="AC160" s="11" t="s">
        <v>45</v>
      </c>
    </row>
    <row r="161" spans="1:29" ht="93">
      <c r="A161" s="8" t="s">
        <v>392</v>
      </c>
      <c r="B161" s="8" t="s">
        <v>393</v>
      </c>
      <c r="C161" s="8" t="s">
        <v>394</v>
      </c>
      <c r="D161" s="9">
        <v>44873</v>
      </c>
      <c r="E161" s="9">
        <v>45968</v>
      </c>
      <c r="F161" s="8" t="s">
        <v>57</v>
      </c>
      <c r="G161" s="9">
        <v>46698</v>
      </c>
      <c r="H161" s="8"/>
      <c r="I161" s="8"/>
      <c r="J161" s="8" t="s">
        <v>395</v>
      </c>
      <c r="K161" s="8" t="s">
        <v>396</v>
      </c>
      <c r="L161" s="8">
        <v>8322856</v>
      </c>
      <c r="M161" s="8" t="s">
        <v>64</v>
      </c>
      <c r="N161" s="8" t="s">
        <v>203</v>
      </c>
      <c r="O161" s="8" t="s">
        <v>397</v>
      </c>
      <c r="P161" s="8" t="s">
        <v>119</v>
      </c>
      <c r="Q161" s="14">
        <v>49076.4</v>
      </c>
      <c r="R161" s="14">
        <v>256524.78</v>
      </c>
      <c r="S161" s="14"/>
      <c r="T161" s="8" t="s">
        <v>42</v>
      </c>
      <c r="U161" s="131"/>
      <c r="V161" s="8" t="s">
        <v>32</v>
      </c>
      <c r="W161" s="29"/>
      <c r="X161" s="11"/>
      <c r="Y161" s="10"/>
      <c r="Z161" s="10"/>
      <c r="AA161" s="11"/>
      <c r="AB161" s="11"/>
      <c r="AC161" s="10" t="s">
        <v>274</v>
      </c>
    </row>
    <row r="162" spans="1:29">
      <c r="A162" s="11" t="s">
        <v>751</v>
      </c>
      <c r="B162" s="11" t="s">
        <v>752</v>
      </c>
      <c r="C162" s="8" t="s">
        <v>753</v>
      </c>
      <c r="D162" s="72">
        <v>44883</v>
      </c>
      <c r="E162" s="72">
        <v>44975</v>
      </c>
      <c r="F162" s="11" t="s">
        <v>44</v>
      </c>
      <c r="G162" s="10">
        <v>44975</v>
      </c>
      <c r="H162" s="11" t="s">
        <v>32</v>
      </c>
      <c r="I162" s="11"/>
      <c r="J162" s="11" t="s">
        <v>754</v>
      </c>
      <c r="K162" s="11" t="s">
        <v>35</v>
      </c>
      <c r="L162" s="11"/>
      <c r="M162" s="11" t="s">
        <v>37</v>
      </c>
      <c r="N162" s="11" t="s">
        <v>755</v>
      </c>
      <c r="O162" s="11" t="s">
        <v>173</v>
      </c>
      <c r="P162" s="11" t="s">
        <v>135</v>
      </c>
      <c r="Q162" s="14">
        <v>35000</v>
      </c>
      <c r="R162" s="14">
        <v>35000</v>
      </c>
      <c r="S162" s="14">
        <v>0</v>
      </c>
      <c r="T162" s="11" t="s">
        <v>42</v>
      </c>
      <c r="U162" s="11" t="s">
        <v>55</v>
      </c>
      <c r="V162" s="11" t="s">
        <v>32</v>
      </c>
      <c r="W162" s="48"/>
      <c r="X162" s="150">
        <f>DATE(YEAR(D162) + 3, MONTH(D162), DAY(D162))</f>
        <v>45979</v>
      </c>
      <c r="Y162" s="150">
        <f>DATE(YEAR(E162) + 3, MONTH(E162), DAY(E162))</f>
        <v>46071</v>
      </c>
      <c r="Z162" s="11" t="s">
        <v>33</v>
      </c>
      <c r="AA162" s="11" t="s">
        <v>44</v>
      </c>
      <c r="AB162" s="11" t="s">
        <v>33</v>
      </c>
      <c r="AC162" s="11" t="s">
        <v>582</v>
      </c>
    </row>
    <row r="163" spans="1:29" ht="78" customHeight="1">
      <c r="A163" s="74" t="s">
        <v>858</v>
      </c>
      <c r="B163" s="53" t="s">
        <v>859</v>
      </c>
      <c r="C163" s="53" t="s">
        <v>860</v>
      </c>
      <c r="D163" s="118">
        <v>44893</v>
      </c>
      <c r="E163" s="118">
        <v>45016</v>
      </c>
      <c r="F163" s="74" t="s">
        <v>44</v>
      </c>
      <c r="G163" s="118">
        <v>45016</v>
      </c>
      <c r="H163" s="74" t="s">
        <v>32</v>
      </c>
      <c r="I163" s="74" t="s">
        <v>672</v>
      </c>
      <c r="J163" s="74" t="s">
        <v>861</v>
      </c>
      <c r="K163" s="74" t="s">
        <v>35</v>
      </c>
      <c r="L163" s="74">
        <v>7839881</v>
      </c>
      <c r="M163" s="74" t="s">
        <v>37</v>
      </c>
      <c r="N163" s="74" t="s">
        <v>638</v>
      </c>
      <c r="O163" s="74" t="s">
        <v>86</v>
      </c>
      <c r="P163" s="74" t="s">
        <v>54</v>
      </c>
      <c r="Q163" s="91">
        <v>19100</v>
      </c>
      <c r="R163" s="120">
        <v>19100</v>
      </c>
      <c r="S163" s="14">
        <v>0</v>
      </c>
      <c r="T163" s="74" t="s">
        <v>88</v>
      </c>
      <c r="U163" s="74" t="s">
        <v>55</v>
      </c>
      <c r="V163" s="74" t="s">
        <v>32</v>
      </c>
      <c r="W163" s="125" t="s">
        <v>862</v>
      </c>
      <c r="X163" s="189">
        <f>DATE(YEAR(D163) + 3, MONTH(D163), DAY(D163))</f>
        <v>45989</v>
      </c>
      <c r="Y163" s="189">
        <f>DATE(YEAR(E163) + 3, MONTH(E163), DAY(E163))</f>
        <v>46112</v>
      </c>
      <c r="Z163" s="74" t="s">
        <v>57</v>
      </c>
      <c r="AA163" s="301" t="s">
        <v>33</v>
      </c>
      <c r="AB163" s="301" t="s">
        <v>33</v>
      </c>
      <c r="AC163" s="74" t="s">
        <v>45</v>
      </c>
    </row>
    <row r="164" spans="1:29" ht="91.5" customHeight="1">
      <c r="A164" s="85" t="s">
        <v>890</v>
      </c>
      <c r="B164" s="64" t="s">
        <v>891</v>
      </c>
      <c r="C164" s="64" t="s">
        <v>892</v>
      </c>
      <c r="D164" s="87">
        <v>44893</v>
      </c>
      <c r="E164" s="87">
        <v>44985</v>
      </c>
      <c r="F164" s="85" t="s">
        <v>44</v>
      </c>
      <c r="G164" s="70">
        <v>44985</v>
      </c>
      <c r="H164" s="85" t="s">
        <v>32</v>
      </c>
      <c r="I164" s="85" t="s">
        <v>672</v>
      </c>
      <c r="J164" s="85" t="s">
        <v>861</v>
      </c>
      <c r="K164" s="85" t="s">
        <v>35</v>
      </c>
      <c r="L164" s="85">
        <v>7839881</v>
      </c>
      <c r="M164" s="85" t="s">
        <v>37</v>
      </c>
      <c r="N164" s="85" t="s">
        <v>893</v>
      </c>
      <c r="O164" s="220" t="s">
        <v>86</v>
      </c>
      <c r="P164" s="85" t="s">
        <v>54</v>
      </c>
      <c r="Q164" s="212">
        <v>14500</v>
      </c>
      <c r="R164" s="91">
        <v>14500</v>
      </c>
      <c r="S164" s="91">
        <v>0</v>
      </c>
      <c r="T164" s="85" t="s">
        <v>88</v>
      </c>
      <c r="U164" s="85" t="s">
        <v>55</v>
      </c>
      <c r="V164" s="220" t="s">
        <v>32</v>
      </c>
      <c r="W164" s="302" t="s">
        <v>894</v>
      </c>
      <c r="X164" s="303">
        <f>DATE(YEAR(D164) + 3, MONTH(D164), DAY(D164))</f>
        <v>45989</v>
      </c>
      <c r="Y164" s="303">
        <f>DATE(YEAR(E164) + 3, MONTH(E164), DAY(E164))</f>
        <v>46081</v>
      </c>
      <c r="Z164" s="224" t="s">
        <v>57</v>
      </c>
      <c r="AA164" s="304" t="s">
        <v>33</v>
      </c>
      <c r="AB164" s="224" t="s">
        <v>33</v>
      </c>
      <c r="AC164" s="90" t="s">
        <v>45</v>
      </c>
    </row>
    <row r="165" spans="1:29" ht="91.5" customHeight="1">
      <c r="A165" s="42" t="s">
        <v>607</v>
      </c>
      <c r="B165" s="42" t="s">
        <v>608</v>
      </c>
      <c r="C165" s="40" t="s">
        <v>609</v>
      </c>
      <c r="D165" s="42">
        <v>44895</v>
      </c>
      <c r="E165" s="42">
        <v>45077</v>
      </c>
      <c r="F165" s="42" t="s">
        <v>44</v>
      </c>
      <c r="G165" s="42">
        <v>45077</v>
      </c>
      <c r="H165" s="42" t="s">
        <v>32</v>
      </c>
      <c r="I165" s="42" t="s">
        <v>536</v>
      </c>
      <c r="J165" s="42" t="s">
        <v>610</v>
      </c>
      <c r="K165" s="42" t="s">
        <v>35</v>
      </c>
      <c r="L165" s="42">
        <v>4490352</v>
      </c>
      <c r="M165" s="42" t="s">
        <v>37</v>
      </c>
      <c r="N165" s="42" t="s">
        <v>611</v>
      </c>
      <c r="O165" s="42" t="s">
        <v>368</v>
      </c>
      <c r="P165" s="42" t="s">
        <v>54</v>
      </c>
      <c r="Q165" s="42">
        <v>80000</v>
      </c>
      <c r="R165" s="42">
        <v>80000</v>
      </c>
      <c r="S165" s="42">
        <v>0</v>
      </c>
      <c r="T165" s="42" t="s">
        <v>42</v>
      </c>
      <c r="U165" s="42" t="s">
        <v>55</v>
      </c>
      <c r="V165" s="42" t="s">
        <v>32</v>
      </c>
      <c r="W165" s="42"/>
      <c r="X165" s="42" t="s">
        <v>33</v>
      </c>
      <c r="Y165" s="42"/>
      <c r="Z165" s="42"/>
      <c r="AA165" s="42" t="s">
        <v>33</v>
      </c>
      <c r="AB165" s="42" t="s">
        <v>33</v>
      </c>
      <c r="AC165" s="42" t="s">
        <v>274</v>
      </c>
    </row>
    <row r="166" spans="1:29" ht="87" customHeight="1">
      <c r="A166" s="85" t="s">
        <v>462</v>
      </c>
      <c r="B166" s="85" t="s">
        <v>463</v>
      </c>
      <c r="C166" s="64" t="s">
        <v>464</v>
      </c>
      <c r="D166" s="305">
        <v>44901</v>
      </c>
      <c r="E166" s="305">
        <v>45625</v>
      </c>
      <c r="F166" s="224" t="s">
        <v>57</v>
      </c>
      <c r="G166" s="306">
        <v>46355</v>
      </c>
      <c r="H166" s="224" t="s">
        <v>49</v>
      </c>
      <c r="I166" s="307">
        <v>45259</v>
      </c>
      <c r="J166" s="224" t="s">
        <v>465</v>
      </c>
      <c r="K166" s="224" t="s">
        <v>35</v>
      </c>
      <c r="L166" s="224">
        <v>4451141</v>
      </c>
      <c r="M166" s="224" t="s">
        <v>406</v>
      </c>
      <c r="N166" s="224" t="s">
        <v>466</v>
      </c>
      <c r="O166" s="224" t="s">
        <v>467</v>
      </c>
      <c r="P166" s="224" t="s">
        <v>40</v>
      </c>
      <c r="Q166" s="91" t="s">
        <v>33</v>
      </c>
      <c r="R166" s="308">
        <v>177000</v>
      </c>
      <c r="S166" s="91">
        <v>0</v>
      </c>
      <c r="T166" s="224" t="s">
        <v>42</v>
      </c>
      <c r="U166" s="224" t="s">
        <v>55</v>
      </c>
      <c r="V166" s="224" t="s">
        <v>32</v>
      </c>
      <c r="W166" s="270" t="s">
        <v>468</v>
      </c>
      <c r="X166" s="303">
        <f>DATE(YEAR(D166) + 3, MONTH(D166), DAY(D166))</f>
        <v>45997</v>
      </c>
      <c r="Y166" s="303">
        <f>DATE(YEAR(E166) + 3, MONTH(E166), DAY(E166))</f>
        <v>46720</v>
      </c>
      <c r="Z166" s="224" t="s">
        <v>57</v>
      </c>
      <c r="AA166" s="224" t="s">
        <v>57</v>
      </c>
      <c r="AB166" s="309" t="s">
        <v>57</v>
      </c>
      <c r="AC166" s="224" t="s">
        <v>45</v>
      </c>
    </row>
    <row r="167" spans="1:29" ht="189.75" customHeight="1">
      <c r="A167" s="42" t="s">
        <v>669</v>
      </c>
      <c r="B167" s="42" t="s">
        <v>670</v>
      </c>
      <c r="C167" s="40" t="s">
        <v>671</v>
      </c>
      <c r="D167" s="82">
        <v>44904</v>
      </c>
      <c r="E167" s="82">
        <v>44985</v>
      </c>
      <c r="F167" s="42" t="s">
        <v>44</v>
      </c>
      <c r="G167" s="49">
        <v>44985</v>
      </c>
      <c r="H167" s="42" t="s">
        <v>32</v>
      </c>
      <c r="I167" s="42" t="s">
        <v>672</v>
      </c>
      <c r="J167" s="42" t="s">
        <v>673</v>
      </c>
      <c r="K167" s="42" t="s">
        <v>35</v>
      </c>
      <c r="L167" s="42" t="s">
        <v>674</v>
      </c>
      <c r="M167" s="42" t="s">
        <v>37</v>
      </c>
      <c r="N167" s="42" t="s">
        <v>675</v>
      </c>
      <c r="O167" s="42" t="s">
        <v>86</v>
      </c>
      <c r="P167" s="42" t="s">
        <v>344</v>
      </c>
      <c r="Q167" s="47">
        <v>48100</v>
      </c>
      <c r="R167" s="47">
        <v>48100</v>
      </c>
      <c r="S167" s="47">
        <v>0</v>
      </c>
      <c r="T167" s="42" t="s">
        <v>42</v>
      </c>
      <c r="U167" s="147" t="s">
        <v>55</v>
      </c>
      <c r="V167" s="42" t="s">
        <v>32</v>
      </c>
      <c r="W167" s="225" t="s">
        <v>33</v>
      </c>
      <c r="X167" s="310">
        <f>DATE(YEAR(D167) + 3, MONTH(D167), DAY(D167))</f>
        <v>46000</v>
      </c>
      <c r="Y167" s="310">
        <f>DATE(YEAR(E167) + 3, MONTH(E167), DAY(E167))</f>
        <v>46081</v>
      </c>
      <c r="Z167" s="281" t="s">
        <v>57</v>
      </c>
      <c r="AA167" s="281" t="s">
        <v>33</v>
      </c>
      <c r="AB167" s="281" t="s">
        <v>33</v>
      </c>
      <c r="AC167" s="42" t="s">
        <v>45</v>
      </c>
    </row>
  </sheetData>
  <protectedRanges>
    <protectedRange sqref="D41:E44 G41:G44" name="Fran to complete" securityDescriptor="O:WDG:WDD:(A;;CC;;;S-1-5-21-1763517092-2068791588-1232828436-22958)"/>
  </protectedRanges>
  <dataValidations count="6">
    <dataValidation type="list" allowBlank="1" showInputMessage="1" showErrorMessage="1" sqref="M152" xr:uid="{2D1D91E8-3DA1-4630-A9DF-F4E21DBC0869}">
      <formula1>"High,Medium,Low"</formula1>
    </dataValidation>
    <dataValidation type="list" allowBlank="1" showInputMessage="1" showErrorMessage="1" sqref="K107:K109 K93:K105 K112:K151 K2:K48 K50:K91 K153:K163" xr:uid="{3B9BF52A-920C-4DBF-995D-BA0D60655BDC}">
      <formula1>"SME,VCSE,SME &amp; VCSE, No"</formula1>
    </dataValidation>
    <dataValidation type="list" allowBlank="1" showInputMessage="1" showErrorMessage="1" sqref="AB84:AB85 AB105:AB106 AB109 AB153 AB143 AB117:AB122 AB149:AB150 AB137 AB124:AB127 AB91:AB94 AB2:AB82 AB156:AB157 AB161 AB163" xr:uid="{07F7F4D7-78F2-4752-ABDB-A9A2161EFA59}">
      <formula1>"Yes, No, TBC, N/A"</formula1>
    </dataValidation>
    <dataValidation type="list" allowBlank="1" showInputMessage="1" showErrorMessage="1" sqref="AA105:AA106 AA109 AA153 AA143 AA117:AA122 AA149:AA150 AA137 AA124:AA127 AA86:AA94 AA2:AA84 AA156" xr:uid="{C2F919E3-D62C-46B9-A264-031F63E4C7D3}">
      <formula1>"Yes, No"</formula1>
    </dataValidation>
    <dataValidation type="date" allowBlank="1" showInputMessage="1" showErrorMessage="1" error="Please input a date in the specified field." sqref="AD42:AN44" xr:uid="{A0364E74-2D5F-4888-966E-ADC96F57F0E0}">
      <formula1>36892</formula1>
      <formula2>47849</formula2>
    </dataValidation>
    <dataValidation type="list" allowBlank="1" showInputMessage="1" showErrorMessage="1" sqref="M52:M54 M106 M124 M129 M38:M47 M56:M82 M91:M92 M2:M36 M156 M49" xr:uid="{40DFAD1A-6CEE-4E1F-A996-51212AC07A2F}">
      <formula1>"Gold,Silver,Bronze"</formula1>
    </dataValidation>
  </dataValidations>
  <hyperlinks>
    <hyperlink ref="U81" r:id="rId1" xr:uid="{2B9B4AA1-2838-4165-BAD3-2BE241E75C0B}"/>
    <hyperlink ref="U71" r:id="rId2" xr:uid="{3699FE02-11B8-4815-A4C0-6549911C2262}"/>
    <hyperlink ref="U158" r:id="rId3" display="../../../../:f:/r/sites/LegalandGovernanceServicesTeam/Shared Documents/General/Deeds/Electronic Deed Index w.e.f.  20.2.2018 DO NOT DESTROY/DP 508  The National Literacy Trust?csf=1&amp;web=1&amp;e=64x13M" xr:uid="{73CF714D-F0DB-4090-842E-F383B32CE7C4}"/>
    <hyperlink ref="U160" r:id="rId4" display="../../../../:f:/r/sites/LegalandGovernanceServicesTeam/Shared Documents/General/Deeds/Electronic Deed Index w.e.f.  20.2.2018 DO NOT DESTROY/DP1082  CA57104 Call Off Framework Agreement?csf=1&amp;web=1&amp;e=2KHpE2" xr:uid="{D07FBCBA-4B7D-419B-AA11-C27C9FCFB232}"/>
    <hyperlink ref="U134" r:id="rId5" display="../../../../:f:/r/sites/LegalandGovernanceServicesTeam/Shared Documents/General/Deeds/Electronic Deed Index w.e.f.  20.2.2018 DO NOT DESTROY/DP 811  CA49132  Basemap Ltd?csf=1&amp;web=1&amp;e=1oL3cH" xr:uid="{61794021-F38C-41F0-A0A6-2103550855A6}"/>
    <hyperlink ref="U94" r:id="rId6" display="../../../../:f:/r/sites/LegalandGovernanceServicesTeam/Shared Documents/General/Deeds/Electronic Deed Index w.e.f.  20.2.2018 DO NOT DESTROY/DP1084 CA1421-Adult Skills Training Framework Programme?csf=1&amp;web=1&amp;e=p0BMsf" xr:uid="{95787C84-BEEC-4DEA-AAE9-88C05F52F206}"/>
    <hyperlink ref="U155" r:id="rId7" display="../../../../:f:/r/sites/LegalandGovernanceServicesTeam/Shared Documents/General/Deeds/Electronic Deed Index w.e.f.  20.2.2018 DO NOT DESTROY/DP 533 ECG Building Maintenance Limited TAs ECG Facilities Services?csf=1&amp;web=1&amp;e=NX5mZ1" xr:uid="{5236F8DC-A112-4CAC-86FC-711DAE91A89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Shardlow</dc:creator>
  <cp:lastModifiedBy>Claire Shardlow</cp:lastModifiedBy>
  <dcterms:created xsi:type="dcterms:W3CDTF">2023-01-23T13:30:04Z</dcterms:created>
  <dcterms:modified xsi:type="dcterms:W3CDTF">2023-01-23T14:12:43Z</dcterms:modified>
</cp:coreProperties>
</file>