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namedSheetViews/namedSheetView1.xml" ContentType="application/vnd.ms-excel.namedsheetview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westyorksca-my.sharepoint.com/personal/thomas_shelton_westyorks-ca_gov_uk/Documents/Documents/Transparency Reporting/"/>
    </mc:Choice>
  </mc:AlternateContent>
  <xr:revisionPtr revIDLastSave="0" documentId="8_{92038C6F-C46E-403B-9A46-CCF8CC6F5D55}" xr6:coauthVersionLast="47" xr6:coauthVersionMax="47" xr10:uidLastSave="{00000000-0000-0000-0000-000000000000}"/>
  <bookViews>
    <workbookView xWindow="-28920" yWindow="-2970" windowWidth="29040" windowHeight="15840" activeTab="1" xr2:uid="{69C487D5-6426-4DF0-BCD2-3899A9D731C9}"/>
  </bookViews>
  <sheets>
    <sheet name="Live Contracts" sheetId="2" r:id="rId1"/>
    <sheet name="Quotetender overview" sheetId="3" r:id="rId2"/>
  </sheets>
  <externalReferences>
    <externalReference r:id="rId3"/>
  </externalReferences>
  <definedNames>
    <definedName name="_xlnm._FilterDatabase" localSheetId="0" hidden="1">'Live Contracts'!$A$1:$GA$214</definedName>
    <definedName name="_xlnm._FilterDatabase" localSheetId="1" hidden="1">'Quotetender overview'!$A$1:$D$61</definedName>
    <definedName name="_Hlk40855962" localSheetId="0">'[1]Expired Contracts'!$R$1358</definedName>
    <definedName name="ADE">#REF!</definedName>
    <definedName name="Category">#REF!</definedName>
    <definedName name="Uploa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11" i="2" l="1"/>
  <c r="X211" i="2"/>
  <c r="Y210" i="2"/>
  <c r="X210" i="2"/>
  <c r="Y208" i="2"/>
  <c r="X208" i="2"/>
  <c r="Y207" i="2"/>
  <c r="X207" i="2"/>
  <c r="Y206" i="2"/>
  <c r="X206" i="2"/>
  <c r="Y205" i="2"/>
  <c r="X205" i="2"/>
  <c r="Y204" i="2"/>
  <c r="X204" i="2"/>
  <c r="Q204" i="2"/>
  <c r="Y203" i="2"/>
  <c r="X203" i="2"/>
  <c r="Q203" i="2"/>
  <c r="Y202" i="2"/>
  <c r="X202" i="2"/>
  <c r="Y201" i="2"/>
  <c r="X201" i="2"/>
  <c r="Y200" i="2"/>
  <c r="X200" i="2"/>
  <c r="Y199" i="2"/>
  <c r="X199" i="2"/>
  <c r="Y198" i="2"/>
  <c r="X198" i="2"/>
  <c r="Y197" i="2"/>
  <c r="X197" i="2"/>
  <c r="Y196" i="2"/>
  <c r="X196" i="2"/>
  <c r="Y195" i="2"/>
  <c r="X195" i="2"/>
  <c r="Y192" i="2"/>
  <c r="X192" i="2"/>
  <c r="Y186" i="2"/>
  <c r="X186" i="2"/>
  <c r="Y185" i="2"/>
  <c r="X185" i="2"/>
  <c r="Y184" i="2"/>
  <c r="X184" i="2"/>
  <c r="Y183" i="2"/>
  <c r="X183" i="2"/>
  <c r="Y182" i="2"/>
  <c r="X182" i="2"/>
  <c r="Y181" i="2"/>
  <c r="X181" i="2"/>
  <c r="Y180" i="2"/>
  <c r="X180" i="2"/>
  <c r="Y179" i="2"/>
  <c r="X179" i="2"/>
  <c r="Y178" i="2"/>
  <c r="X178" i="2"/>
  <c r="Y177" i="2"/>
  <c r="X177" i="2"/>
  <c r="Y176" i="2"/>
  <c r="X176" i="2"/>
  <c r="Y175" i="2"/>
  <c r="X175" i="2"/>
  <c r="Y174" i="2"/>
  <c r="X174" i="2"/>
  <c r="Q174" i="2"/>
  <c r="Y173" i="2"/>
  <c r="X173" i="2"/>
  <c r="Y172" i="2"/>
  <c r="X172" i="2"/>
  <c r="Y170" i="2"/>
  <c r="X170" i="2"/>
  <c r="Y169" i="2"/>
  <c r="X169" i="2"/>
  <c r="Y168" i="2"/>
  <c r="X168" i="2"/>
  <c r="Y167" i="2"/>
  <c r="X167" i="2"/>
  <c r="Y166" i="2"/>
  <c r="X166" i="2"/>
  <c r="Y165" i="2"/>
  <c r="X165" i="2"/>
  <c r="Y164" i="2"/>
  <c r="X164" i="2"/>
  <c r="X163" i="2"/>
  <c r="Y162" i="2"/>
  <c r="X162" i="2"/>
  <c r="Y161" i="2"/>
  <c r="X161" i="2"/>
  <c r="X160" i="2"/>
  <c r="I160" i="2"/>
  <c r="Y159" i="2"/>
  <c r="X159" i="2"/>
  <c r="Y158" i="2"/>
  <c r="X158" i="2"/>
  <c r="Y157" i="2"/>
  <c r="X157" i="2"/>
  <c r="Y156" i="2"/>
  <c r="X156" i="2"/>
  <c r="Y155" i="2"/>
  <c r="X155" i="2"/>
  <c r="X154" i="2"/>
  <c r="I154" i="2"/>
  <c r="Y153" i="2"/>
  <c r="X153" i="2"/>
  <c r="Y152" i="2"/>
  <c r="X152" i="2"/>
  <c r="Y151" i="2"/>
  <c r="X151" i="2"/>
  <c r="X150" i="2"/>
  <c r="I150" i="2"/>
  <c r="Y149" i="2"/>
  <c r="X149" i="2"/>
  <c r="Y148" i="2"/>
  <c r="X148" i="2"/>
  <c r="Y147" i="2"/>
  <c r="X147" i="2"/>
  <c r="Y146" i="2"/>
  <c r="X146" i="2"/>
  <c r="Y145" i="2"/>
  <c r="X145" i="2"/>
  <c r="Y144" i="2"/>
  <c r="X144" i="2"/>
  <c r="Y143" i="2"/>
  <c r="X143" i="2"/>
  <c r="Y142" i="2"/>
  <c r="X142" i="2"/>
  <c r="Y141" i="2"/>
  <c r="X141" i="2"/>
  <c r="Y140" i="2"/>
  <c r="X140" i="2"/>
  <c r="Y139" i="2"/>
  <c r="X139" i="2"/>
  <c r="Y138" i="2"/>
  <c r="X138" i="2"/>
  <c r="Y137" i="2"/>
  <c r="X137" i="2"/>
  <c r="Y136" i="2"/>
  <c r="X136" i="2"/>
  <c r="Y135" i="2"/>
  <c r="X135" i="2"/>
  <c r="Y134" i="2"/>
  <c r="X134" i="2"/>
  <c r="Y133" i="2"/>
  <c r="X133" i="2"/>
  <c r="Y132" i="2"/>
  <c r="X132" i="2"/>
  <c r="Y131" i="2"/>
  <c r="X131" i="2"/>
  <c r="Y130" i="2"/>
  <c r="X130" i="2"/>
  <c r="Y129" i="2"/>
  <c r="X129" i="2"/>
  <c r="Q129" i="2"/>
  <c r="Y128" i="2"/>
  <c r="X128" i="2"/>
  <c r="Y127" i="2"/>
  <c r="X127" i="2"/>
  <c r="Y126" i="2"/>
  <c r="X126" i="2"/>
  <c r="Y124" i="2"/>
  <c r="X124" i="2"/>
  <c r="Y123" i="2"/>
  <c r="X123" i="2"/>
  <c r="Y122" i="2"/>
  <c r="X122" i="2"/>
  <c r="Y121" i="2"/>
  <c r="Y120" i="2"/>
  <c r="X120" i="2"/>
  <c r="Y119" i="2"/>
  <c r="X119" i="2"/>
  <c r="Y118" i="2"/>
  <c r="X118" i="2"/>
  <c r="Y117" i="2"/>
  <c r="X117" i="2"/>
  <c r="Y116" i="2"/>
  <c r="X116" i="2"/>
  <c r="Y115" i="2"/>
  <c r="X115" i="2"/>
  <c r="Y114" i="2"/>
  <c r="X114" i="2"/>
  <c r="Y113" i="2"/>
  <c r="X113" i="2"/>
  <c r="Y112" i="2"/>
  <c r="X112" i="2"/>
  <c r="Y111" i="2"/>
  <c r="X111" i="2"/>
  <c r="Y110" i="2"/>
  <c r="X110" i="2"/>
  <c r="Y109" i="2"/>
  <c r="X109" i="2"/>
  <c r="Y107" i="2"/>
  <c r="X107" i="2"/>
  <c r="Y106" i="2"/>
  <c r="X106" i="2"/>
  <c r="Y105" i="2"/>
  <c r="X105" i="2"/>
  <c r="Y104" i="2"/>
  <c r="X104" i="2"/>
  <c r="Y103" i="2"/>
  <c r="X103" i="2"/>
  <c r="Y102" i="2"/>
  <c r="X102" i="2"/>
  <c r="Y101" i="2"/>
  <c r="X101" i="2"/>
  <c r="Y100" i="2"/>
  <c r="X100" i="2"/>
  <c r="Y99" i="2"/>
  <c r="X99" i="2"/>
  <c r="Y97" i="2"/>
  <c r="X97" i="2"/>
  <c r="Y96" i="2"/>
  <c r="X96" i="2"/>
  <c r="Y95" i="2"/>
  <c r="X95" i="2"/>
  <c r="Y93" i="2"/>
  <c r="X93" i="2"/>
  <c r="Y92" i="2"/>
  <c r="X92" i="2"/>
  <c r="Y91" i="2"/>
  <c r="X91" i="2"/>
  <c r="Y90" i="2"/>
  <c r="X90" i="2"/>
  <c r="Y89" i="2"/>
  <c r="X89" i="2"/>
  <c r="Y88" i="2"/>
  <c r="X88" i="2"/>
  <c r="Q88" i="2"/>
  <c r="Y87" i="2"/>
  <c r="X87" i="2"/>
  <c r="Y86" i="2"/>
  <c r="X86" i="2"/>
  <c r="Y84" i="2"/>
  <c r="Y83" i="2"/>
  <c r="X83" i="2"/>
  <c r="Q83" i="2"/>
  <c r="Y82" i="2"/>
  <c r="X82" i="2"/>
  <c r="I82" i="2"/>
  <c r="Y81" i="2"/>
  <c r="X81" i="2"/>
  <c r="Y80" i="2"/>
  <c r="X80" i="2"/>
  <c r="Y79" i="2"/>
  <c r="X79" i="2"/>
  <c r="I79" i="2"/>
  <c r="Y78" i="2"/>
  <c r="X78" i="2"/>
  <c r="Y77" i="2"/>
  <c r="X77" i="2"/>
  <c r="I77" i="2"/>
  <c r="Y76" i="2"/>
  <c r="X76" i="2"/>
  <c r="Y75" i="2"/>
  <c r="X75" i="2"/>
  <c r="Y74" i="2"/>
  <c r="X74" i="2"/>
  <c r="Y73" i="2"/>
  <c r="X73" i="2"/>
  <c r="Y72" i="2"/>
  <c r="X72" i="2"/>
  <c r="Y71" i="2"/>
  <c r="X71" i="2"/>
  <c r="Y70" i="2"/>
  <c r="X70" i="2"/>
  <c r="Y69" i="2"/>
  <c r="X69" i="2"/>
  <c r="Q69" i="2"/>
  <c r="Y68" i="2"/>
  <c r="X68" i="2"/>
  <c r="Y67" i="2"/>
  <c r="X67" i="2"/>
  <c r="Y66" i="2"/>
  <c r="X66" i="2"/>
  <c r="I66" i="2"/>
  <c r="Y65" i="2"/>
  <c r="X65" i="2"/>
  <c r="I65" i="2"/>
  <c r="Y64" i="2"/>
  <c r="X64" i="2"/>
  <c r="Y63" i="2"/>
  <c r="X63" i="2"/>
  <c r="I63" i="2"/>
  <c r="Y62" i="2"/>
  <c r="X62" i="2"/>
  <c r="Y61" i="2"/>
  <c r="X61" i="2"/>
  <c r="Y60" i="2"/>
  <c r="X60" i="2"/>
  <c r="Y59" i="2"/>
  <c r="X59" i="2"/>
  <c r="Y58" i="2"/>
  <c r="X58" i="2"/>
  <c r="Y57" i="2"/>
  <c r="X57" i="2"/>
  <c r="Y56" i="2"/>
  <c r="X56" i="2"/>
  <c r="Y55" i="2"/>
  <c r="X55" i="2"/>
  <c r="Y54" i="2"/>
  <c r="X54" i="2"/>
  <c r="Y52" i="2"/>
  <c r="X52" i="2"/>
  <c r="I52" i="2"/>
  <c r="Y51" i="2"/>
  <c r="X51" i="2"/>
  <c r="Y50" i="2"/>
  <c r="X50" i="2"/>
  <c r="Y49" i="2"/>
  <c r="X49" i="2"/>
  <c r="Y48" i="2"/>
  <c r="X48" i="2"/>
  <c r="Y47" i="2"/>
  <c r="X47" i="2"/>
  <c r="I47" i="2"/>
  <c r="Y46" i="2"/>
  <c r="X46" i="2"/>
  <c r="Q46" i="2"/>
  <c r="Y45" i="2"/>
  <c r="X45" i="2"/>
  <c r="R45" i="2"/>
  <c r="Y44" i="2"/>
  <c r="X44" i="2"/>
  <c r="I44" i="2"/>
  <c r="Y43" i="2"/>
  <c r="X43" i="2"/>
  <c r="I43" i="2"/>
  <c r="Y42" i="2"/>
  <c r="X42" i="2"/>
  <c r="Y41" i="2"/>
  <c r="X41" i="2"/>
  <c r="Y40" i="2"/>
  <c r="X40" i="2"/>
  <c r="I40" i="2"/>
  <c r="Y39" i="2"/>
  <c r="X39" i="2"/>
  <c r="I38" i="2"/>
  <c r="Y36" i="2"/>
  <c r="X36" i="2"/>
  <c r="I36" i="2"/>
  <c r="Y35" i="2"/>
  <c r="X35" i="2"/>
  <c r="Q35" i="2"/>
  <c r="Y34" i="2"/>
  <c r="X34" i="2"/>
  <c r="I34" i="2"/>
  <c r="Y33" i="2"/>
  <c r="X33" i="2"/>
  <c r="Y32" i="2"/>
  <c r="X32" i="2"/>
  <c r="Y31" i="2"/>
  <c r="X31" i="2"/>
  <c r="Y30" i="2"/>
  <c r="X30" i="2"/>
  <c r="Y29" i="2"/>
  <c r="X29" i="2"/>
  <c r="Y28" i="2"/>
  <c r="X28" i="2"/>
  <c r="Y27" i="2"/>
  <c r="X27" i="2"/>
  <c r="Y26" i="2"/>
  <c r="X26" i="2"/>
  <c r="Y25" i="2"/>
  <c r="X25" i="2"/>
  <c r="Y24" i="2"/>
  <c r="X24" i="2"/>
  <c r="Y23" i="2"/>
  <c r="X23" i="2"/>
  <c r="Q23" i="2"/>
  <c r="Y22" i="2"/>
  <c r="X22" i="2"/>
  <c r="Y20" i="2"/>
  <c r="X20" i="2"/>
  <c r="Y19" i="2"/>
  <c r="X19" i="2"/>
  <c r="I19" i="2"/>
  <c r="Y18" i="2"/>
  <c r="X18" i="2"/>
  <c r="Y17" i="2"/>
  <c r="X17" i="2"/>
  <c r="Y16" i="2"/>
  <c r="X16" i="2"/>
  <c r="Y15" i="2"/>
  <c r="X15" i="2"/>
  <c r="Y14" i="2"/>
  <c r="X14" i="2"/>
  <c r="Y13" i="2"/>
  <c r="X13" i="2"/>
  <c r="Y12" i="2"/>
  <c r="X12" i="2"/>
  <c r="Y11" i="2"/>
  <c r="X11" i="2"/>
  <c r="Y9" i="2"/>
  <c r="X9" i="2"/>
  <c r="Y8" i="2"/>
  <c r="X8" i="2"/>
  <c r="Y7" i="2"/>
  <c r="X7" i="2"/>
  <c r="Y6" i="2"/>
  <c r="X6" i="2"/>
  <c r="Y5" i="2"/>
  <c r="X5" i="2"/>
  <c r="Y4" i="2"/>
  <c r="X4" i="2"/>
  <c r="I4" i="2"/>
  <c r="Y3" i="2"/>
  <c r="X3" i="2"/>
  <c r="Y2" i="2"/>
  <c r="X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tc={E1FD7F42-F824-44E3-93D6-E2952ADCD000}</author>
  </authors>
  <commentList>
    <comment ref="G75" authorId="0" shapeId="0" xr:uid="{E1FD7F42-F824-44E3-93D6-E2952ADCD000}">
      <text>
        <t>[Threaded comment]
Your version of Excel allows you to read this threaded comment; however, any edits to it will get removed if the file is opened in a newer version of Excel. Learn more: https://go.microsoft.com/fwlink/?linkid=870924
Comment:
    I think this should be 31/10/2023 but do not change yet.</t>
      </text>
    </comment>
  </commentList>
</comments>
</file>

<file path=xl/sharedStrings.xml><?xml version="1.0" encoding="utf-8"?>
<sst xmlns="http://schemas.openxmlformats.org/spreadsheetml/2006/main" count="4311" uniqueCount="1263">
  <si>
    <t>Reference</t>
  </si>
  <si>
    <t>Title</t>
  </si>
  <si>
    <t>Description</t>
  </si>
  <si>
    <t>Contract Start Date</t>
  </si>
  <si>
    <t>Current Contract End Date</t>
  </si>
  <si>
    <t xml:space="preserve">Extension Options If Applicable </t>
  </si>
  <si>
    <t>Ultimate Contract End Date</t>
  </si>
  <si>
    <t>To be Renewed Y/N</t>
  </si>
  <si>
    <t>Commercial Review Date</t>
  </si>
  <si>
    <t>Awarded Suppliers</t>
  </si>
  <si>
    <t>Supplier Type
SME or VCSE</t>
  </si>
  <si>
    <t>Company Registration No.</t>
  </si>
  <si>
    <t>Value Risk Matrix</t>
  </si>
  <si>
    <t xml:space="preserve">Contract Manager </t>
  </si>
  <si>
    <t>Service</t>
  </si>
  <si>
    <t>Directorate</t>
  </si>
  <si>
    <t xml:space="preserve">Annual Value </t>
  </si>
  <si>
    <t>Total Contract Value</t>
  </si>
  <si>
    <t>VAT that Cannot be Recovered</t>
  </si>
  <si>
    <t>Type ITQ/ITT or Waiver</t>
  </si>
  <si>
    <t>Where is the contract held?  Department or Legal?</t>
  </si>
  <si>
    <t>In Pipeline Y/N</t>
  </si>
  <si>
    <t>Notes</t>
  </si>
  <si>
    <t xml:space="preserve">Unsuccessful Bidders Deleted From Folder </t>
  </si>
  <si>
    <t xml:space="preserve">Succesful Bidders Deleted From Folder </t>
  </si>
  <si>
    <t xml:space="preserve">GDPR </t>
  </si>
  <si>
    <t>Living Wage - 
In scope? Relating to our contract</t>
  </si>
  <si>
    <t>Paying Living Wage</t>
  </si>
  <si>
    <t>Strategic Contract Manager</t>
  </si>
  <si>
    <t xml:space="preserve"> CA1307</t>
  </si>
  <si>
    <t>Cycle to Work Scheme</t>
  </si>
  <si>
    <t>Arrangements for the WYCA Cycle to Work scheme</t>
  </si>
  <si>
    <t>N</t>
  </si>
  <si>
    <t>N/A</t>
  </si>
  <si>
    <t>Green Commute</t>
  </si>
  <si>
    <t>SME</t>
  </si>
  <si>
    <t>10315668</t>
  </si>
  <si>
    <t>Bronze</t>
  </si>
  <si>
    <t>Leonie Giles</t>
  </si>
  <si>
    <t xml:space="preserve">Finance </t>
  </si>
  <si>
    <t>Corporate Services</t>
  </si>
  <si>
    <t>On Application</t>
  </si>
  <si>
    <t>ITT</t>
  </si>
  <si>
    <t xml:space="preserve">Legal </t>
  </si>
  <si>
    <t>No</t>
  </si>
  <si>
    <t>CS</t>
  </si>
  <si>
    <t>CA1310</t>
  </si>
  <si>
    <t>Further Education Training Providers for Adult Education</t>
  </si>
  <si>
    <t xml:space="preserve">Training provision for eligible West Yorkshire residents aged 19 plus in line with our AEB Strategy. This will cover a number of different learner groups and sectors through a Dynamic Purchasing System. </t>
  </si>
  <si>
    <t>Y</t>
  </si>
  <si>
    <t>Multiple</t>
  </si>
  <si>
    <t>Gold</t>
  </si>
  <si>
    <t>Lindsey Daniels / Tammie Radcliffe</t>
  </si>
  <si>
    <t>Employment &amp; Skills​</t>
  </si>
  <si>
    <t>Economic Services</t>
  </si>
  <si>
    <t>Legal</t>
  </si>
  <si>
    <t>Dynamic Purchasing System</t>
  </si>
  <si>
    <t>Yes</t>
  </si>
  <si>
    <t>CL</t>
  </si>
  <si>
    <t xml:space="preserve"> CA1146</t>
  </si>
  <si>
    <t>Stourton Park and Ride</t>
  </si>
  <si>
    <t>Provision of Stourton Park and Ride Electric Bus service for 5 years with a possible extension of up to 2 years.</t>
  </si>
  <si>
    <t>First West Yorkshire Limited</t>
  </si>
  <si>
    <t>01990370</t>
  </si>
  <si>
    <t>Silver</t>
  </si>
  <si>
    <t>Stuart Bear</t>
  </si>
  <si>
    <t>Transport Policy</t>
  </si>
  <si>
    <t>Transport Services</t>
  </si>
  <si>
    <t>All categories</t>
  </si>
  <si>
    <t>JF</t>
  </si>
  <si>
    <t>WAIVER CSO 277</t>
  </si>
  <si>
    <t>Membership of the Association of Police and Crime Commissioners 2022/23</t>
  </si>
  <si>
    <t>Membership of the Association of Police and Crime Commissioners 2022/23. </t>
  </si>
  <si>
    <t>Annual renewal</t>
  </si>
  <si>
    <t>Association of Police and Crime Commissioners </t>
  </si>
  <si>
    <t>Carol Beanland </t>
  </si>
  <si>
    <t>Policing &amp; Crime</t>
  </si>
  <si>
    <t>Strategy, Communications &amp; Policing</t>
  </si>
  <si>
    <t>£31,200.00 </t>
  </si>
  <si>
    <t>Waiver</t>
  </si>
  <si>
    <t>CA1506</t>
  </si>
  <si>
    <t>CI High Impact Technical Assessment – Cross Cutting / Market leading innovations</t>
  </si>
  <si>
    <t>Consultantancy to provide a technical appraisal of SME High Impact Innovation Fund grant applications for the Connecting Innovation programme in relation to cross cutting / market leading innovations</t>
  </si>
  <si>
    <t>IATP Limited</t>
  </si>
  <si>
    <t>07240310</t>
  </si>
  <si>
    <t>Louise Bermingham</t>
  </si>
  <si>
    <t>Business Support</t>
  </si>
  <si>
    <t>£0 - £22,500</t>
  </si>
  <si>
    <t>ITQ</t>
  </si>
  <si>
    <t>Department</t>
  </si>
  <si>
    <t>CA1507</t>
  </si>
  <si>
    <t>CI Technical Appraisal spec Green Technology</t>
  </si>
  <si>
    <t>Consultantancy to provide a technical appraisal of SME High Impact Innovation Fund grant applications for the Connecting Innovation programme  in the specialist areas of Low Carbon and Green Technology</t>
  </si>
  <si>
    <t>Green Gain (Leeds) Ltd</t>
  </si>
  <si>
    <t>08575779</t>
  </si>
  <si>
    <t>CA1508</t>
  </si>
  <si>
    <t>CI High Impact Technical Assessment – Digital Technology and Industrial Digitisation</t>
  </si>
  <si>
    <t>Consultantancy to provide a technical appraisal of SME High Impact Innovation Fund grant applications for the Connecting Innovation programme in relation to the specialist areas of Digital Technology &amp; Industrial Digitisation.</t>
  </si>
  <si>
    <t>AB Management Services</t>
  </si>
  <si>
    <t>SC186447</t>
  </si>
  <si>
    <t>CA1509</t>
  </si>
  <si>
    <t>CI Technical Appraisal spec - Healthcare Technologies</t>
  </si>
  <si>
    <t>Consultantancy to provide a technical appraisal of SME High Impact Innovation Fund grant applications for the Connecting Innovation programme in relation to Healthcare Technology</t>
  </si>
  <si>
    <t>Medipex Ltd.</t>
  </si>
  <si>
    <t>CA1421</t>
  </si>
  <si>
    <t>Adult Skills Training Framework</t>
  </si>
  <si>
    <t xml:space="preserve">Adult training services across West Yorkshire for non-accredited training schemes for Digital, construction, redundancy prevention, social care and graduates. </t>
  </si>
  <si>
    <t>Aspire I-gen, West Yorkshire Consortium of Colleges, West Yorkshire Learning Providers, Leeds Trininty University.</t>
  </si>
  <si>
    <t>Aspire igen - 03037445, WYCoC 04165288, WYLP 04997683, Leeds Trinity Uni 06305220</t>
  </si>
  <si>
    <t>Carly Boden</t>
  </si>
  <si>
    <t>DP1084 CA1421-Adult Skills Training Framework Programme</t>
  </si>
  <si>
    <t xml:space="preserve">WYCA Framework created </t>
  </si>
  <si>
    <t>CA53161</t>
  </si>
  <si>
    <t xml:space="preserve">Digital Skills Framework </t>
  </si>
  <si>
    <t xml:space="preserve">Setting up a multiple supplier framework in order to train individuals in digital skills across West Yorkshire. </t>
  </si>
  <si>
    <t>The Skills Network; Backstage Academy (Training) Ltd; Generation: You Employed, UK; COGRAMMAR LTD; Apprentify Ltd</t>
  </si>
  <si>
    <t>06445363, GB117112067, 319334505, 10493520,10286725</t>
  </si>
  <si>
    <t>DP1091 Digital Skills Framework Courses Agreememnts</t>
  </si>
  <si>
    <t>CA1550</t>
  </si>
  <si>
    <t>Transforming Cities Fund and Other Funded Programmes Strategic Delivery Partner 3 - Lot 2 - Highways Schemes</t>
  </si>
  <si>
    <t>Multi-disciplinary support for the development of the West Yorkshire region Transforming Cities Fund Programme and associated packages of projects from this, and other, funded programme streams. Completetion of  Outline Business Cases, Full Business Cases and similar supportative consultancy work.</t>
  </si>
  <si>
    <t xml:space="preserve">Jacobs UK Limited
              </t>
  </si>
  <si>
    <t xml:space="preserve">2594504
</t>
  </si>
  <si>
    <t>Fiona Limb / Jude Wright-Wolfe</t>
  </si>
  <si>
    <t>Transforming Cities Fund</t>
  </si>
  <si>
    <t>Delivery</t>
  </si>
  <si>
    <t>Legal (TBC)</t>
  </si>
  <si>
    <t>PE</t>
  </si>
  <si>
    <t>Transforming Cities Fund and Other Funded Programmes Strategic Delivery Partner 3 - Lot 1 - Bus Stations</t>
  </si>
  <si>
    <t xml:space="preserve">WSP UK Ltd
</t>
  </si>
  <si>
    <t xml:space="preserve">01383511
</t>
  </si>
  <si>
    <t xml:space="preserve">Jacobs UK Limited
           </t>
  </si>
  <si>
    <t xml:space="preserve">Ove Arup and Partners UK Limited
               </t>
  </si>
  <si>
    <t xml:space="preserve">
-
</t>
  </si>
  <si>
    <t>WSP UK Ltd</t>
  </si>
  <si>
    <t>CA1538</t>
  </si>
  <si>
    <t>Mass Transit Business Case Development Partner Lot 1</t>
  </si>
  <si>
    <t>Lot 1 - Business Case Development; Funding Bid Development; Transport Modelling; Economic / Carbon Appraisal; Expert Witness</t>
  </si>
  <si>
    <t>Jacobs U.K. Limited</t>
  </si>
  <si>
    <t>Stacey White</t>
  </si>
  <si>
    <t>Policy, Strategy &amp; Communications</t>
  </si>
  <si>
    <t>DW</t>
  </si>
  <si>
    <t>CA1226</t>
  </si>
  <si>
    <t>Property Services Cleaning, Customer Care and Posting of Bus Timetables</t>
  </si>
  <si>
    <t>3+1+1+1+1</t>
  </si>
  <si>
    <t>Carlisle Security Services Ltd</t>
  </si>
  <si>
    <t>02654100</t>
  </si>
  <si>
    <t>Kaern Buckroyd / Jamie Butters</t>
  </si>
  <si>
    <t>Facilities &amp; Assets</t>
  </si>
  <si>
    <t>LR</t>
  </si>
  <si>
    <t>CA1088</t>
  </si>
  <si>
    <t>Provision of Real-Time Passenger Information Battery Powered Displays for Bus Stop Pole and Shelters</t>
  </si>
  <si>
    <t>VIX Technology</t>
  </si>
  <si>
    <t>03039051</t>
  </si>
  <si>
    <t>Graham Davies</t>
  </si>
  <si>
    <t>RB</t>
  </si>
  <si>
    <t>CA1288</t>
  </si>
  <si>
    <t>West Yorkshire Urban Transit Development Partner</t>
  </si>
  <si>
    <t>Development Partner to work in conjunction with the Combined Authority and local and regional partners to provide consultancy services for the identification and development of a West Yorkshire Urban Transit System.</t>
  </si>
  <si>
    <t>McBains Ltd, Jacobs &amp; Egis</t>
  </si>
  <si>
    <t>03094139</t>
  </si>
  <si>
    <t xml:space="preserve">Economic &amp; Transport Policy </t>
  </si>
  <si>
    <t>Policy, Strategy &amp; Comms</t>
  </si>
  <si>
    <t>CA52896</t>
  </si>
  <si>
    <t>Bradford Interchange Carriageway - Construction</t>
  </si>
  <si>
    <t>The complete resurfacing of the carriageway at Bradford Interchange, included any repairs of the concrete deck that are needed.  Superceded CA1385, as this was a direct award based on first stage.</t>
  </si>
  <si>
    <t>Balfour Beaty Civil Engineering Ltd</t>
  </si>
  <si>
    <t>Gina Dickson</t>
  </si>
  <si>
    <t>Transport and Property Services</t>
  </si>
  <si>
    <t>AM</t>
  </si>
  <si>
    <t>CA58650</t>
  </si>
  <si>
    <t>Renewable Electricity Supply</t>
  </si>
  <si>
    <t>The Combined Authority’s current call off contract with nPower via YPOs Electricity framework.</t>
  </si>
  <si>
    <t>Npower Commercial Gas Ltd</t>
  </si>
  <si>
    <t xml:space="preserve">Jess McNeil </t>
  </si>
  <si>
    <t>CA1489</t>
  </si>
  <si>
    <t xml:space="preserve">West Yorkshire Business Accelerator Fund </t>
  </si>
  <si>
    <t xml:space="preserve">Procurement of a fund management company to manage a c.£20M investment fund into West Yorkshire businesses taking equity stakes and offering debt products to high growth / high risk businesses. </t>
  </si>
  <si>
    <t xml:space="preserve">Foresight Group LLP </t>
  </si>
  <si>
    <t>OC300878</t>
  </si>
  <si>
    <t>James Briggs / Lorna Holroyd / Andrew Potterton</t>
  </si>
  <si>
    <t>Economic Policy​</t>
  </si>
  <si>
    <t>FB</t>
  </si>
  <si>
    <t>CA0239</t>
  </si>
  <si>
    <t>Glazing, Repair &amp; Maintenance Of On-Street Infrastructure</t>
  </si>
  <si>
    <t>Glazing and maintenance service to all WYCA's on-street infrastructure 24 hours a day, 365 days a year for the duration of the contract. WYCA has a stock of approximately 14,000 bus stops which include around 4000 shelters to be repaired and maintained.</t>
  </si>
  <si>
    <t>Bus Shelters Limited</t>
  </si>
  <si>
    <t>01822681</t>
  </si>
  <si>
    <t>Jamie Butters</t>
  </si>
  <si>
    <t>Interim extension until new procurement takes place</t>
  </si>
  <si>
    <t>CA1390</t>
  </si>
  <si>
    <t>Multi-disciplinary Legal Advice</t>
  </si>
  <si>
    <t>Provision of Legal Services Advice</t>
  </si>
  <si>
    <t>2+1</t>
  </si>
  <si>
    <t>Pinsent Masons LLP</t>
  </si>
  <si>
    <t>OC333653</t>
  </si>
  <si>
    <t>Morna Rajput</t>
  </si>
  <si>
    <t>Legal &amp; Governance Services​</t>
  </si>
  <si>
    <t>Call off from CCS Framework - Contract value estimated</t>
  </si>
  <si>
    <t>CA1229</t>
  </si>
  <si>
    <t>Software Licencing Partner</t>
  </si>
  <si>
    <t>Provision of a Software Partner with which to develop an open and collaborative working relationship to provide best value commercials, valuable insight into licencing practices and thought leadership in all aspects of Software.</t>
  </si>
  <si>
    <t>Softcat PLC</t>
  </si>
  <si>
    <t>02174990</t>
  </si>
  <si>
    <t>Zubair Rasib</t>
  </si>
  <si>
    <t>Corporate Services - (IT)</t>
  </si>
  <si>
    <t>CA1369</t>
  </si>
  <si>
    <t>Brownfield Housing Fund &amp; Housing Pipeline Revenue Fund Consultant</t>
  </si>
  <si>
    <t>Multidisciplinary Technical Services Consultancy</t>
  </si>
  <si>
    <t xml:space="preserve">2 x 12 months </t>
  </si>
  <si>
    <t>01383511</t>
  </si>
  <si>
    <t>Patricia Davey / Rebecca Greenwood</t>
  </si>
  <si>
    <t>Economic Implementation</t>
  </si>
  <si>
    <t>Call off Contract via Task Orders</t>
  </si>
  <si>
    <t>Mass Transit Business Case Development Partner Lot 2</t>
  </si>
  <si>
    <t>Lot 2 - Stakeholder Management, Consultation, Engagement and Objection Management</t>
  </si>
  <si>
    <t>Mott MacDonald Limited</t>
  </si>
  <si>
    <t>CA54172</t>
  </si>
  <si>
    <t>SEN Taxi Services June 2022</t>
  </si>
  <si>
    <t>Provision of Taxi Services for SEN children for June 2022</t>
  </si>
  <si>
    <t>Multiple (See Batch 707)</t>
  </si>
  <si>
    <t>Sharon Chapman</t>
  </si>
  <si>
    <t>Transport Operations​</t>
  </si>
  <si>
    <t>Mobility Services</t>
  </si>
  <si>
    <t>To be replaced with SEN DPS</t>
  </si>
  <si>
    <t>CA53568</t>
  </si>
  <si>
    <t>West Yorkshire Car Club</t>
  </si>
  <si>
    <t xml:space="preserve">The West Yorkshire Combined Authority along with its distrcit partners and York is seeking to appoint a West Yorkshire (and York) wider Car Club Provider for the provision of cross boundary car club operations. </t>
  </si>
  <si>
    <t xml:space="preserve">Enterpirse Rent-A-Car UK Limited </t>
  </si>
  <si>
    <t>Kate Gifford</t>
  </si>
  <si>
    <t>CA51855</t>
  </si>
  <si>
    <t>Mechanical &amp; Electrical Maintenance/Repair Contract</t>
  </si>
  <si>
    <t>Maintenance and reactive repairs to mechanical and electrical installations and assets across WYCA’s portfolio of properties and on-street assets.</t>
  </si>
  <si>
    <t>ECG Building Maintenance Ltd</t>
  </si>
  <si>
    <t>SC147376</t>
  </si>
  <si>
    <t>DP 533 ECG Building Maintenance Limited TAs ECG Facilities Services</t>
  </si>
  <si>
    <t>CA1504</t>
  </si>
  <si>
    <t>New Business Start Up Programme</t>
  </si>
  <si>
    <t xml:space="preserve">Service to  provide practical help and support to people who have decided to start a new business in West Yorkshire, with a focus on businesses with lower initial growth aspiration and that do not expect to turnover more than £250k in their first 12 months of trading. The programme is expected to deliver both one-to-many support through events, workshops and seminars, and one-to-one mentoring/coaching. </t>
  </si>
  <si>
    <t>18 Months</t>
  </si>
  <si>
    <t>PeoplePlus Group Ltd</t>
  </si>
  <si>
    <t>05722765</t>
  </si>
  <si>
    <t>Jo Wilkinson / Lauren Trueman</t>
  </si>
  <si>
    <t>Mass Transit Business Case Development Partner Lot 3</t>
  </si>
  <si>
    <t>Lot 3 – Client Side Management</t>
  </si>
  <si>
    <t>Turner &amp; Townsend Project Management Ltd</t>
  </si>
  <si>
    <t>CA1487</t>
  </si>
  <si>
    <t>CoSA interim contract following VEAT notice</t>
  </si>
  <si>
    <t>Core bespoke transport system for managing bus services and on-street assets.</t>
  </si>
  <si>
    <t>SYSTRA Ltd</t>
  </si>
  <si>
    <t>03383212</t>
  </si>
  <si>
    <t>Graham Browne</t>
  </si>
  <si>
    <t>CA1373</t>
  </si>
  <si>
    <t>Demand Responsive Bus Service Trial for Leeds City Region</t>
  </si>
  <si>
    <t>Demand Responsive Bus Service Trial for routes based within the Leeds City Region.</t>
  </si>
  <si>
    <t>First West Yorkshire Limtied</t>
  </si>
  <si>
    <t>Fiona Whitehead</t>
  </si>
  <si>
    <t>Bus Services</t>
  </si>
  <si>
    <t>CA0249</t>
  </si>
  <si>
    <t>CCTV Digital Upgrade - Hardware installation and ongoing annual servicing.</t>
  </si>
  <si>
    <t>CCTV Digital Upgrade</t>
  </si>
  <si>
    <t>BT</t>
  </si>
  <si>
    <t>01800000</t>
  </si>
  <si>
    <t>Lucy Wild</t>
  </si>
  <si>
    <t>CA1308</t>
  </si>
  <si>
    <t>Safety, Accessibility and Efficiency Programme - Lead Consultant</t>
  </si>
  <si>
    <t>Provision of a lead consultant to support on safety, accessibility and efficiency programmes aimed at ensuring bus stations and associated travel centres are best able to meet the needs of buildings.  Procurement exercise carried out by Turner and Townsend.</t>
  </si>
  <si>
    <t>Kier Construction</t>
  </si>
  <si>
    <t>02099533</t>
  </si>
  <si>
    <t>Royston Colley</t>
  </si>
  <si>
    <t>Procurement completed by Turner and Townsend</t>
  </si>
  <si>
    <t xml:space="preserve"> CA1345</t>
  </si>
  <si>
    <t>Integrated Corporate Systems - Enterprise resource Programme (ERP) Technology Selection</t>
  </si>
  <si>
    <t>Technology One</t>
  </si>
  <si>
    <t>Habib Iqbal</t>
  </si>
  <si>
    <t>Open Tender</t>
  </si>
  <si>
    <t xml:space="preserve"> CA1252</t>
  </si>
  <si>
    <t>Hardware Partner</t>
  </si>
  <si>
    <t>WYCA Hardware Partner for all hardware related matters. The first requirement for this service is to provide services relating to the Corporate Technology Programme (CTP).</t>
  </si>
  <si>
    <t xml:space="preserve">CA1498 </t>
  </si>
  <si>
    <t>Smartcard Production 2021</t>
  </si>
  <si>
    <t xml:space="preserve">Single Supplier Framework Provider for the production of ENCTS and MCard Smartcards including letter production and direct customer mailing, and batch card production. </t>
  </si>
  <si>
    <t xml:space="preserve">Euclid Ltd </t>
  </si>
  <si>
    <t>Simon Smith</t>
  </si>
  <si>
    <t>Customer Services​</t>
  </si>
  <si>
    <t>CA1429</t>
  </si>
  <si>
    <t>Real Time Information System</t>
  </si>
  <si>
    <t xml:space="preserve"> Provision of an Advanced Yorkshire &amp; Humber Real Time Information System and associated services to the Combined Authority (the Services)</t>
  </si>
  <si>
    <t>Vix Technology (UK) Ltd</t>
  </si>
  <si>
    <t>CA1010</t>
  </si>
  <si>
    <t>Batch 673 - Leeds District - May 2019</t>
  </si>
  <si>
    <t>Batch 673 Leeds District Service 30 - Horsforth - Clariant Development - Pudsey Services 31/32 - Horsforth local sevices 3 Years May 2019 to May 2022</t>
  </si>
  <si>
    <t>CT Plus and Squarepeg</t>
  </si>
  <si>
    <t>Wendy Dunwell</t>
  </si>
  <si>
    <t>CA1367</t>
  </si>
  <si>
    <t>West Yorkshire Local Cycling and Walking Infrastructure Plans – phase 2</t>
  </si>
  <si>
    <t xml:space="preserve">Provision of expert consultancy services to support the further development of Local Cycling and Walking Infrastructure Plans (LCWIPs) in West Yorkshire. </t>
  </si>
  <si>
    <t>01243967</t>
  </si>
  <si>
    <t>CA0978</t>
  </si>
  <si>
    <t>Combined Authority - Feasibility &amp; Assurance Appraisal Panel Framework</t>
  </si>
  <si>
    <t>The West Yorkshire Combined Authority is seeking to appoint a suitably qualified and experienced consultant organisation to provide advice and support in the appraisal of project business cases.</t>
  </si>
  <si>
    <t>Yes - 1 year</t>
  </si>
  <si>
    <t>Arcadis Consulting (UK) Limited</t>
  </si>
  <si>
    <t>01093549</t>
  </si>
  <si>
    <t>Ian McNichol</t>
  </si>
  <si>
    <t>Portfolio Management Office​</t>
  </si>
  <si>
    <t>CA1259</t>
  </si>
  <si>
    <t>Automatic Doors: Maintenance, Repair and Replacement</t>
  </si>
  <si>
    <t xml:space="preserve">Planned and reactive maintenance and repair of Automatic and Industrial Shutter Doors, including provision for the Supply and Installation of replacement doors at the end of unit life, along with new remote locking mechanisms. </t>
  </si>
  <si>
    <t>Dorma UK</t>
  </si>
  <si>
    <t>01361508</t>
  </si>
  <si>
    <t xml:space="preserve">Jamie Butters/David Dufton </t>
  </si>
  <si>
    <t>CA1218</t>
  </si>
  <si>
    <t>Strategic Rail Advisor</t>
  </si>
  <si>
    <t>Strategic Rail Advisor for the Combined Authority’s Rail Team  to help direct/steer our work programme around the development of a number of rail strategies.</t>
  </si>
  <si>
    <t>Steer Davies &amp; Gleave Limited</t>
  </si>
  <si>
    <t>01883830</t>
  </si>
  <si>
    <t>Lynne Triggs</t>
  </si>
  <si>
    <t>Transport Policy &amp; Strategy - Rail</t>
  </si>
  <si>
    <t>Policy, Strategy and Communications</t>
  </si>
  <si>
    <t>CA1526</t>
  </si>
  <si>
    <t>Leeds City Region Exploring Enterprise Programme</t>
  </si>
  <si>
    <t xml:space="preserve">Provision of a a support package  for  individuals who are exploring business start-up as an employment / lifestyle option  to cover key areas to support participants to consider business start up and how to overcome any barriers that would prevent them exploring the opportunity further. </t>
  </si>
  <si>
    <t>Digital Remit Ltd</t>
  </si>
  <si>
    <t>08693334</t>
  </si>
  <si>
    <t>Jane Green</t>
  </si>
  <si>
    <t>CA 54215</t>
  </si>
  <si>
    <t>Franchising Business Case Development</t>
  </si>
  <si>
    <t>Consultancy Support for Business Case Development for a Franchising Assessment</t>
  </si>
  <si>
    <t>PricewaterhouseCoopers LLP (PWC)</t>
  </si>
  <si>
    <t>OC303525</t>
  </si>
  <si>
    <t xml:space="preserve">Thomas Lock </t>
  </si>
  <si>
    <t>Policy &amp; Development</t>
  </si>
  <si>
    <t>CA1181</t>
  </si>
  <si>
    <t>CSM Assessor</t>
  </si>
  <si>
    <t xml:space="preserve"> Common Safety Method (CSM) support to develop and deliver proposals for a new rail station at Elland, in Calderdale</t>
  </si>
  <si>
    <t>SNC Lavalin Ltd</t>
  </si>
  <si>
    <t>03062722</t>
  </si>
  <si>
    <t>Thomas Murphy</t>
  </si>
  <si>
    <t>Development</t>
  </si>
  <si>
    <t>Framework agreement over 4 year term (to max £1m)</t>
  </si>
  <si>
    <t>CA0067</t>
  </si>
  <si>
    <t>Real Time Information System - Tender - Lot 3 - Historical Reporting</t>
  </si>
  <si>
    <t>Hosted software service to provide data in realation to Real Time Information System - Tender - Lot 3 - Historical Reporting</t>
  </si>
  <si>
    <t>-</t>
  </si>
  <si>
    <t>r2p</t>
  </si>
  <si>
    <t>05803344</t>
  </si>
  <si>
    <t>CA1231</t>
  </si>
  <si>
    <t>Creative Business Accelerator Programme</t>
  </si>
  <si>
    <t xml:space="preserve">Service Provider to deliver a Creative Accelerator Scheme for creative businesses across the Leeds City Region. This Scheme will be part of the £1.5m Creative Catalyst Programme delivering a suite of business support targeted at creative businesses across Leeds City Region. </t>
  </si>
  <si>
    <t>IndieLab LTD</t>
  </si>
  <si>
    <t>Becky Collier</t>
  </si>
  <si>
    <t>Trade &amp; Investment​</t>
  </si>
  <si>
    <t xml:space="preserve">21/09/23- CL confirmed with Becky Collier that this contract will expire April 2024, and is being replaced by muptiple smaller projects.
September / Autumn delivery
Accessibility - delivery to begin Autumn 2023. Sukhninder Kaur assigned to this - LIVE NOW. (value £150k (grants element £60k).
Freelancer and Micro Business Support – delivery to begin Autum 2023. Claire Shardlow assigned to this. (value £150k).
Year of Culture Knowledge Transfer &amp; Talent Escalator – delivery to begin Autumn 2023. Claire Shardlow assigned to this. (value £100k).
January 2024 delivery
Growth Accelerator – delivery to begin January 2024. (value £380k).
April 2024 delivery
Asset-owning Sports clubs business support (pilot) (value £82,500) / Asset-owning Heritage organisations business support (pilot) (value £82,500). Combined procurement as advised – delivery to begin April 2024. 
</t>
  </si>
  <si>
    <t xml:space="preserve">CA1483 </t>
  </si>
  <si>
    <t>Marketing and Skills Single Supplier Framework</t>
  </si>
  <si>
    <t>Delivering multiple mini projects across the Employment and Skills team around improving and creating content provisions for all-user career platforms and associated services. We are looking for a win/win collaborative approach with a provider to successfully deliver and bring innovation to this contract.</t>
  </si>
  <si>
    <t>Engaging Education Limited</t>
  </si>
  <si>
    <t>Kirsty Brobyn</t>
  </si>
  <si>
    <t>Communications</t>
  </si>
  <si>
    <t xml:space="preserve">Variation from £300K 
Oct 2022, Taking up first 12 month extensuion </t>
  </si>
  <si>
    <t>CA1479</t>
  </si>
  <si>
    <t>Implementation Services for Technology Ones ERP Solution</t>
  </si>
  <si>
    <t xml:space="preserve">G cloud call off contract for the implementation services for Technology One's ERP solution One Council. </t>
  </si>
  <si>
    <t xml:space="preserve">Habib Iqbal </t>
  </si>
  <si>
    <t>CA1550 (Call Off)</t>
  </si>
  <si>
    <t>Call Off from CA 1550 - Consultancy Services for the Transformation of The Combined Authority's Asset, Dewsbury Bus Station</t>
  </si>
  <si>
    <t>Design consultancy to support the FBC development for Dewsbury Bus Station in line with the requirements issued at initial tender stage</t>
  </si>
  <si>
    <t>Nick Fairchild</t>
  </si>
  <si>
    <t>CA51317</t>
  </si>
  <si>
    <t>TCF Monitoring - AI mode Counter Procurement</t>
  </si>
  <si>
    <t>Supply and install 30 AI traffic counters across the five districts of West Yorkshire, with 5 years maintenance and support. Further counter may be procured within the 5 year period where required.</t>
  </si>
  <si>
    <t>Vivacity Labs Limited</t>
  </si>
  <si>
    <t>09924516</t>
  </si>
  <si>
    <t>Anna Woodhouse</t>
  </si>
  <si>
    <t>Research &amp; Intelligence​</t>
  </si>
  <si>
    <t>Initial award value: £118,000 consists of unit cost and annual support of £10.300 per year. £300k includes all potential future purchases.</t>
  </si>
  <si>
    <t>CA49137</t>
  </si>
  <si>
    <t>Call Centre Technology</t>
  </si>
  <si>
    <t>Redcentric will design, installation, configuration set up, handover and decommissioning, migration and decommissioning from the current Skype for business to the MCA's service desk with ongoing support and maintenance contract as described in the specification below.</t>
  </si>
  <si>
    <t>Redcentric Solutions Limited</t>
  </si>
  <si>
    <t xml:space="preserve">Private Limited Company </t>
  </si>
  <si>
    <t>ICT Services</t>
  </si>
  <si>
    <t>CA0068</t>
  </si>
  <si>
    <t>Real Time Information System - Tender - Lot 4 - Open Data Platform</t>
  </si>
  <si>
    <t>Cloud hosted software service in relatin to Real Time Information System - Open Data Platform.  Data is managed for all buses and all bus stops in Yorkshire and surroundings and  includes SMS, web and mobile applications where demand will vary significantly during times of adverse weather and traffic conditions.</t>
  </si>
  <si>
    <t>CA57104</t>
  </si>
  <si>
    <t>Organisational Change Delivery Partner</t>
  </si>
  <si>
    <t>Consultancy to seek an organisational change partner to support the implementation of the recommended structure and operating model.</t>
  </si>
  <si>
    <t xml:space="preserve">Deloitte LLP </t>
  </si>
  <si>
    <t xml:space="preserve">OC303675 </t>
  </si>
  <si>
    <t xml:space="preserve">Silver </t>
  </si>
  <si>
    <t>Alice Rowland</t>
  </si>
  <si>
    <t>DP1082 CA57104 Call Off Framework Agreement</t>
  </si>
  <si>
    <t>Contract Variation from £192,720 to £250,320</t>
  </si>
  <si>
    <t>CA1230</t>
  </si>
  <si>
    <t xml:space="preserve">Wide Area Network </t>
  </si>
  <si>
    <t>Wide Area Network</t>
  </si>
  <si>
    <t>Virgin Media Business Limited</t>
  </si>
  <si>
    <t>01785381</t>
  </si>
  <si>
    <t>CA0803</t>
  </si>
  <si>
    <t>Wellington House - Furniture</t>
  </si>
  <si>
    <t>Office furniture at Wellington House.</t>
  </si>
  <si>
    <t>Gresham Office Furniture Ltd</t>
  </si>
  <si>
    <t>04509527</t>
  </si>
  <si>
    <t>Phil Davies</t>
  </si>
  <si>
    <t>Implementation - Transport</t>
  </si>
  <si>
    <t>CA0343</t>
  </si>
  <si>
    <t>Building Fabric Maintenance and Repair Contract</t>
  </si>
  <si>
    <t>Provision of  planned and reactive service relating to building fabric services across a range of WYCA properties and on-street assets located in the five districts of West Yorkshire.</t>
  </si>
  <si>
    <t>JPB Facilities Management</t>
  </si>
  <si>
    <t>07654276</t>
  </si>
  <si>
    <t>CA1443</t>
  </si>
  <si>
    <t xml:space="preserve">Schools Cycle and Scooter Storage </t>
  </si>
  <si>
    <t>Cycle and scooter storage provider to supply schools with secure cycle and scooter storage facilities.</t>
  </si>
  <si>
    <t>Yes (option 1yr)</t>
  </si>
  <si>
    <t>LOCKIT SAFE LTD</t>
  </si>
  <si>
    <t>02777297</t>
  </si>
  <si>
    <t>Gavin Wood</t>
  </si>
  <si>
    <t>CA0771</t>
  </si>
  <si>
    <t>Leeds City Region Household Survey Research</t>
  </si>
  <si>
    <t>Delivery of a household survey for Leeds City Region. The survey will provide a snapshot view of issues for the population including community satisfaction, transport needs and attitudes towards housing.</t>
  </si>
  <si>
    <t>Ipsos MORI North</t>
  </si>
  <si>
    <t>01640855</t>
  </si>
  <si>
    <t>Tom Gifford</t>
  </si>
  <si>
    <t>CA0924</t>
  </si>
  <si>
    <t>Property and Estates Management Contractor</t>
  </si>
  <si>
    <t>Estate management service relating to portfolio of properties, land and assets and located in the five districts of West Yorkshire.</t>
  </si>
  <si>
    <t xml:space="preserve">Y </t>
  </si>
  <si>
    <t>Lambert Smith Hampton Group Ltd</t>
  </si>
  <si>
    <t>02521225</t>
  </si>
  <si>
    <t>Jamie Butters / David Dufton</t>
  </si>
  <si>
    <t xml:space="preserve">CA1322 </t>
  </si>
  <si>
    <t>Printing and Distribution of Bus Timetables</t>
  </si>
  <si>
    <t>Printing and Distribution of Bus Timetables for every bus service in the county.</t>
  </si>
  <si>
    <t>T&amp;P Print Limited</t>
  </si>
  <si>
    <t>09908839</t>
  </si>
  <si>
    <t>Karla Wakefield</t>
  </si>
  <si>
    <t>CA1168</t>
  </si>
  <si>
    <t>RM3821 – Data and Application Solutions Framework (Crown Commercial Services)</t>
  </si>
  <si>
    <t>ONI data analysis and monitoring of existing solution across multiple sites, deploying Cisco Meraki dashboard. To include 24x7 proactive monitoring, quarterly service reviews with continuous improvement plans, proactive management, remote updates and remediations.</t>
  </si>
  <si>
    <t>Bramble Hub Limited</t>
  </si>
  <si>
    <t>04136381</t>
  </si>
  <si>
    <t>Ian Johns</t>
  </si>
  <si>
    <t>Contract Variation 1 - Additional cost £9791.53 - Total value updated to include. RB 5.5.21
Contract Variation 3 - Additonal cost £33398.95 - Total va;lue updated RB 5.5.21.</t>
  </si>
  <si>
    <t>CA1490</t>
  </si>
  <si>
    <t xml:space="preserve">Bus Network Design and Highway Infrastructure Consultancy </t>
  </si>
  <si>
    <t xml:space="preserve">Consultancy support to undertake an evidence-based approach to reviewing and re-scoping the bus network </t>
  </si>
  <si>
    <t>CA 58916</t>
  </si>
  <si>
    <t>Executive Search for Director Appointments</t>
  </si>
  <si>
    <t>West Yorkshire Combined Authority is going through an exciting period of organisation evolution and will shortly be looking to secure an executive search provider to support us over the next 2-4 years.</t>
  </si>
  <si>
    <t>Gatenby Sanderson Limited</t>
  </si>
  <si>
    <t>Suzanne Garratt</t>
  </si>
  <si>
    <t>HR</t>
  </si>
  <si>
    <t>Future variations to keep an eye on when the need for appointments arise</t>
  </si>
  <si>
    <t>CA1459</t>
  </si>
  <si>
    <t>Waste Disposal - Wellington House and Bus Stations</t>
  </si>
  <si>
    <t>Provision of waste management services.</t>
  </si>
  <si>
    <t>Yes 3+1+1</t>
  </si>
  <si>
    <t>Suez Recycling and Recovery UK Ltd</t>
  </si>
  <si>
    <t>02291198</t>
  </si>
  <si>
    <t>CA 56973</t>
  </si>
  <si>
    <t>Bus Franchising Support Services</t>
  </si>
  <si>
    <t xml:space="preserve">Support Services for Bus Franchising Business Case Development - PMO and Programme Management Support. </t>
  </si>
  <si>
    <t xml:space="preserve">No </t>
  </si>
  <si>
    <t>Deloitte LLP</t>
  </si>
  <si>
    <t>OC303675</t>
  </si>
  <si>
    <t>CMS</t>
  </si>
  <si>
    <t>CA1141</t>
  </si>
  <si>
    <t>Replacement of Passenger Lifts and Service Contract at Bradford Interchange</t>
  </si>
  <si>
    <t>Full refurbishment of public lifts including provision of temporary stair lift and service contract.</t>
  </si>
  <si>
    <t xml:space="preserve">Classic Lifts </t>
  </si>
  <si>
    <t>02487116</t>
  </si>
  <si>
    <t>CA48058</t>
  </si>
  <si>
    <t>Evaluation Support Services Single Provider Framework</t>
  </si>
  <si>
    <t xml:space="preserve">West Yorkshire Combined Authority (the ‘Combined Authority/CA’) is seeking to appoint consultant/s to provide advice and support in the development and delivery of monitoring and evaluation across our projects and programmes. </t>
  </si>
  <si>
    <t>Thrive Economics (Formerley ADD specialists limited)</t>
  </si>
  <si>
    <t>Seamus McDonnell</t>
  </si>
  <si>
    <t>Name changed 30/01/2023</t>
  </si>
  <si>
    <t>CA1423</t>
  </si>
  <si>
    <t>Health based cycle training</t>
  </si>
  <si>
    <t>We are looking to work with an organisation who can deliver a structured programme of cycle training to people referred with long term health conditions, to improving their health and well-being.</t>
  </si>
  <si>
    <t>+1yr</t>
  </si>
  <si>
    <t>Cycling UK</t>
  </si>
  <si>
    <t>Emma Parkin</t>
  </si>
  <si>
    <t>Original contract (for 9 mths)22/3/21-31/12/21. Variation to extend 1yr (1/2/22-31/1/23) approved 20/12/21.</t>
  </si>
  <si>
    <t xml:space="preserve"> CA51315</t>
  </si>
  <si>
    <t>Connecting Innovation Intensive Support and Brokerage</t>
  </si>
  <si>
    <t xml:space="preserve">Delivery of tailored individual packages of innovation support to SME’s in the Leeds City Region </t>
  </si>
  <si>
    <t>RTC North Ltd</t>
  </si>
  <si>
    <t>CA0881</t>
  </si>
  <si>
    <t>Money Collections and Associated Services YPO Mini Competition</t>
  </si>
  <si>
    <t>The collection, transport and delivery of money and other related goods within the Combined Authority’s districts.</t>
  </si>
  <si>
    <t>31/11/2022</t>
  </si>
  <si>
    <t>31/11/2023</t>
  </si>
  <si>
    <t>G4S Cash solutions UK Ltd</t>
  </si>
  <si>
    <t>00354883</t>
  </si>
  <si>
    <t>Extension option taken for 1 year</t>
  </si>
  <si>
    <t>Waiver CSO 177</t>
  </si>
  <si>
    <t>Pulsant Datacentre Extension</t>
  </si>
  <si>
    <t>Payment for 12 months of service (with the option to extend for a further 12 months) at Pulsant Datacentre. This includes the physical hosting of critical WYCA ICT Services (Skype, Contact Centres, VDI, Databases, Teams) and associated connectivity between Wellington House and the Pulsant Datacentre</t>
  </si>
  <si>
    <t xml:space="preserve">Pulsant Data Services </t>
  </si>
  <si>
    <t>03625671</t>
  </si>
  <si>
    <t>CA1385</t>
  </si>
  <si>
    <t>Bradford Interchange Carriageway Works - PM, S &amp; QS</t>
  </si>
  <si>
    <t>Provision of ‘off-the-peg’ products that are in line with the specifications stated in this brief, however, we require a supplier that has a flexible approach and there will be occasions when a bespoke solution is required, and these must be agreed by the Combined Authority and our local authority partners.</t>
  </si>
  <si>
    <t>RPP Limited</t>
  </si>
  <si>
    <t>07159352</t>
  </si>
  <si>
    <t>CA 49132</t>
  </si>
  <si>
    <t>Software and Licensing For Travel and Transport Data and Analysis</t>
  </si>
  <si>
    <t>N/a</t>
  </si>
  <si>
    <t>Basemap Limited</t>
  </si>
  <si>
    <t>Richard Dale</t>
  </si>
  <si>
    <t>DP 811 CA49132 Basemap Ltd</t>
  </si>
  <si>
    <t>CA49089</t>
  </si>
  <si>
    <t>Export Support Services</t>
  </si>
  <si>
    <t xml:space="preserve">The West Yorkshire Combined Authority working in partnership with Leeds City Region Enterprise Partnership (LEP) Is looking to appoint a Service Provider to deliver an export programme for creative businesses across Leeds City Region. This scheme will be part of the £1.5m Creative Catalyst programme delivering a suite of business support targeted at creative businesses across Leeds City Region.  </t>
  </si>
  <si>
    <t xml:space="preserve">Indielab Ltd </t>
  </si>
  <si>
    <t>CA1316</t>
  </si>
  <si>
    <t xml:space="preserve">Service Management ITIL </t>
  </si>
  <si>
    <t>Service Management Partner to provide guidance on all areas of the ITIL framework.</t>
  </si>
  <si>
    <t>Pink Elephant EMEA Limited</t>
  </si>
  <si>
    <t>04974611</t>
  </si>
  <si>
    <t>Bill Cookson</t>
  </si>
  <si>
    <t>CA58982</t>
  </si>
  <si>
    <t>Quarterly Economic Survey - Leading Indicator Intelligence</t>
  </si>
  <si>
    <t xml:space="preserve">The West Yorkshire Combined Authority wishes to procure a quarterly indicator survey of business intelligence to provide timely insight on business confidence and performance across the Leeds City Region. </t>
  </si>
  <si>
    <t>As required</t>
  </si>
  <si>
    <t>West &amp; North Yorkshire Chamber of Commerce</t>
  </si>
  <si>
    <t>Thomas Purvis</t>
  </si>
  <si>
    <t>CA1503</t>
  </si>
  <si>
    <t>Young Persons Media Support</t>
  </si>
  <si>
    <t>Support from a marketing agency to provide media support, on behalf of MCard – the West Yorkshire Ticketing Company Ltd and the West Yorkshire Bus
Alliance to launch a new simplified ticketing offer for bus travel for under 19s across West Yorkshire.</t>
  </si>
  <si>
    <t>Brandon Mont T/A Principles Agency</t>
  </si>
  <si>
    <t>Sharon Presley</t>
  </si>
  <si>
    <t>CA1205</t>
  </si>
  <si>
    <t>Economic Report 2</t>
  </si>
  <si>
    <t>Expert support to help further our understanding of how the relocation of the Channel 4 (C4) HQ into Leeds City Region (LCR) and their wider commitment to spend more outside of London has impacted key measures of growth in the economy, across specified geographies of interest.</t>
  </si>
  <si>
    <t>MARK SPILSBURY T/A SPILSBURY RESEARCH</t>
  </si>
  <si>
    <t>CA58320</t>
  </si>
  <si>
    <t>Business Change Implementation Support</t>
  </si>
  <si>
    <t>The supplier will provide business change resources for the implementation of Technology One solution.</t>
  </si>
  <si>
    <t>Socitm Advisory Limited</t>
  </si>
  <si>
    <t>CA1549</t>
  </si>
  <si>
    <t>Effective Transitions Fund - Procurement to appoint suppliers who can deliver high quality, creative and impactful careers and skills interventions with pupils and/or their influencers (parents and teachers).</t>
  </si>
  <si>
    <t xml:space="preserve">
Careers and skills interventions with pupils and/or their influencers (parents and teachers).
 Lot 1-  to focus on students.
</t>
  </si>
  <si>
    <t xml:space="preserve">Lot 1 - We Are Ive Ltd
</t>
  </si>
  <si>
    <t xml:space="preserve">03345236
</t>
  </si>
  <si>
    <t>Helen Illman</t>
  </si>
  <si>
    <t>CA 51725</t>
  </si>
  <si>
    <t>AEB DPS - Further Competition - Bus Driver Training</t>
  </si>
  <si>
    <t xml:space="preserve">Bus Driver Training Via AEB DPS </t>
  </si>
  <si>
    <t>REALISE LEARNING AND EMPLOYMENT LIMITED</t>
  </si>
  <si>
    <t>Lindesey Johnson</t>
  </si>
  <si>
    <t>CA1358</t>
  </si>
  <si>
    <t>Business Case for Bus Reform Options - Network Navigation</t>
  </si>
  <si>
    <t>Creative agency to take and develop the existing design principles of the Leeds Core Network project so that they can be delivered across the wider West Yorkshire core network. Includes the  production of a suite of designs/ documents that can be given to the appointed CA contractor for manufacture and installation across the West Yorkshire core network.</t>
  </si>
  <si>
    <t>Transdev Blazefield</t>
  </si>
  <si>
    <t>02605399</t>
  </si>
  <si>
    <t>Helen Ellerton</t>
  </si>
  <si>
    <t>Economic &amp; Transport Policy</t>
  </si>
  <si>
    <t>CA 57005</t>
  </si>
  <si>
    <t xml:space="preserve">West Yorkshire Young Poets Laureate   </t>
  </si>
  <si>
    <t>Programme to work with schools to deliver creative opportunites and appoint Young Poet Laureates for West Yorkshire</t>
  </si>
  <si>
    <t xml:space="preserve">National Literacy Trust </t>
  </si>
  <si>
    <t xml:space="preserve">05836486  </t>
  </si>
  <si>
    <t xml:space="preserve">Jim Hinks/Becky Collier </t>
  </si>
  <si>
    <t>DP 508 The National Literacy Trust</t>
  </si>
  <si>
    <t xml:space="preserve">CA56257 </t>
  </si>
  <si>
    <t xml:space="preserve">Marketing Support for Enterprise Skills Programme 2 </t>
  </si>
  <si>
    <t xml:space="preserve">A full-service marketing agency to work with WYCA to develop a marketing and engagement strategy for the Enterprise West Yorkshire programme. </t>
  </si>
  <si>
    <t>Pearson Crossland Direct Ltd t/a Ewe Agency</t>
  </si>
  <si>
    <t xml:space="preserve">Bronze </t>
  </si>
  <si>
    <t>Lauren Trueman</t>
  </si>
  <si>
    <t>CA1309</t>
  </si>
  <si>
    <t>Cycle Storage Provider</t>
  </si>
  <si>
    <t>We are looking to appoint a cycle storage provider to supply end users such as schools, colleges, universities and businesses with secure cycle storage facilities.</t>
  </si>
  <si>
    <t>Private Limited Company</t>
  </si>
  <si>
    <t>02777397</t>
  </si>
  <si>
    <t xml:space="preserve">Contract extension option taken for 1 year from 31/08/2021 to 31/08/2022. New prices of raw materials agreed and put into contract </t>
  </si>
  <si>
    <t>CA1221</t>
  </si>
  <si>
    <t>Technical Support and Consultancy for Customer Hub and Service Experience (CHASE)</t>
  </si>
  <si>
    <t xml:space="preserve"> ICT consultancy specialising in Microsoft Dynamics 365 CRM to provide specialist technical advice and support for a customer facing business critical system (CHASE).  CHASE is built on Microsoft Dynamics 365 CRM and integrates customer portals through a Web API. </t>
  </si>
  <si>
    <t>Softcat PLC / Dogma Group</t>
  </si>
  <si>
    <t>02174990 / 12096627</t>
  </si>
  <si>
    <t>Haq Nawaz</t>
  </si>
  <si>
    <t>CA57683</t>
  </si>
  <si>
    <t>Multifuctional Devices, managed print and content services</t>
  </si>
  <si>
    <t>Provision of Multifunctional devices</t>
  </si>
  <si>
    <t>Canon (UK) Ltd</t>
  </si>
  <si>
    <t>Available 2 year extenison taken.</t>
  </si>
  <si>
    <t>CA1546</t>
  </si>
  <si>
    <t>OPE Phase 8 Consultant</t>
  </si>
  <si>
    <t>The West Yorkshire Combined Authority, as part of the West Yorkshire One Public Estate (OPE) Partnership, is seeking consultant support to explore the impact of Covid-19 on public sector land and property in our town centres.  This Statement of Requirements will outline the aims and services that will be commissioned to support the project.</t>
  </si>
  <si>
    <t>Bryony Chipp</t>
  </si>
  <si>
    <t>09/02/2023 - Variation from £82,492.50
Contract end date changed from 31/05/2022</t>
  </si>
  <si>
    <t>CA 56549</t>
  </si>
  <si>
    <t>Channel 4 Mentoring</t>
  </si>
  <si>
    <t>creen Yorkshire will design and deliver a blended, bespoke and impactful
mentoring scheme to be delivered over 6 months of intensive support, designed to meet the needs of the above target cohort from across Leeds City Region. Nurturing and retaining skills and talent within the region should be at the forefront of the scheme, with a focus on diversity to ensure diverse talent is given the opportunity to thrive in the industry.</t>
  </si>
  <si>
    <t>Screen Yorkshire Ltd</t>
  </si>
  <si>
    <t xml:space="preserve">Becky Collier </t>
  </si>
  <si>
    <t>CA1559</t>
  </si>
  <si>
    <t>High Level Street Design Feasibility Software</t>
  </si>
  <si>
    <t>Procurement of an intuitive, existing software tool that will enable policy staff and decision-makers as well as engineers to propose and explore different options for allocating roadspace.</t>
  </si>
  <si>
    <t>1+1</t>
  </si>
  <si>
    <t>Remix Technologies LLC</t>
  </si>
  <si>
    <t>86-1886934</t>
  </si>
  <si>
    <t>Kit Allwinter</t>
  </si>
  <si>
    <t>CA 50621</t>
  </si>
  <si>
    <t xml:space="preserve">Temp Labour and Hard to Fill Vacancies </t>
  </si>
  <si>
    <t xml:space="preserve">Neutral vendor relationship for temp labour provision and hard to fill vancancies. </t>
  </si>
  <si>
    <t xml:space="preserve">Comensura Limited </t>
  </si>
  <si>
    <t xml:space="preserve">Jenny Sharp </t>
  </si>
  <si>
    <t>CSO Waiver 286</t>
  </si>
  <si>
    <t>Approval for the Procurement of Apprenticeship Training Provider</t>
  </si>
  <si>
    <t>Transport Planning Technician Apprenticeshiptraining standard x 5</t>
  </si>
  <si>
    <t>Leeds College of Building</t>
  </si>
  <si>
    <t>Diane Forsyth</t>
  </si>
  <si>
    <t>CA557731</t>
  </si>
  <si>
    <t xml:space="preserve">Cloud Infrastructure Project </t>
  </si>
  <si>
    <t>A supplier to implement the migration of the servers, services and applications which are included within the scope of the High Level Design (“the HLD”) to the Microsoft Azure Cloud from the current on-premise facilities at the Rotherham data centre and WYCA’s premises at Wellington House in Leeds.</t>
  </si>
  <si>
    <t>UBDS IT Consulting Limited</t>
  </si>
  <si>
    <t xml:space="preserve">Zubair Rasib </t>
  </si>
  <si>
    <t>CA 52508</t>
  </si>
  <si>
    <t xml:space="preserve"> Level 2 Capability Mapping</t>
  </si>
  <si>
    <t>Scope of Services: complete scope of service mapping at Level 2 e.g. 'Manage Learning &amp; Development' Document as-is and highlight capabilities which require changing / are new. also support with drafting of a report to go to the June CA meeting. Develop and agree the role of the management team and decision making structure.</t>
  </si>
  <si>
    <t>Deloitte</t>
  </si>
  <si>
    <t>Joanne Grigg</t>
  </si>
  <si>
    <t>CA1505</t>
  </si>
  <si>
    <t>Office Supplies and Stationery</t>
  </si>
  <si>
    <t>YPO Framework call-off to procure new office supplies and stationery supplier.</t>
  </si>
  <si>
    <t>Lyreco UK Limited</t>
  </si>
  <si>
    <t>00442696</t>
  </si>
  <si>
    <t>Diane Fell</t>
  </si>
  <si>
    <t>CA53398</t>
  </si>
  <si>
    <t>Specialist Consultancy Support</t>
  </si>
  <si>
    <t>Provision of specialist support and advice to businesses to support recovery, become more resilient, and go from survival and sustainability into growth.</t>
  </si>
  <si>
    <t>Full Circle Management Solutions Ltd</t>
  </si>
  <si>
    <t>NI602544</t>
  </si>
  <si>
    <t>Alex Waugh</t>
  </si>
  <si>
    <t>CA 48087</t>
  </si>
  <si>
    <t>MCA Digital Programme Partner</t>
  </si>
  <si>
    <t>The CA is looking for a partner to review project documentation and contribute to the sign-off process.</t>
  </si>
  <si>
    <t xml:space="preserve">SSG Advisory Ltd </t>
  </si>
  <si>
    <t>David Gill</t>
  </si>
  <si>
    <t>CA1304</t>
  </si>
  <si>
    <t>Urban Transport Group New Website Project including Support and Development</t>
  </si>
  <si>
    <t>Website Development and Support</t>
  </si>
  <si>
    <t>Creative Concern</t>
  </si>
  <si>
    <t>04582786</t>
  </si>
  <si>
    <t>James Kershaw</t>
  </si>
  <si>
    <t>Urban Transport Group</t>
  </si>
  <si>
    <t>CA1598</t>
  </si>
  <si>
    <t>Promoting skills programmes in Leeds City Region to Boost Economic Recovery</t>
  </si>
  <si>
    <t>We are looking for an agency that can develop and deliver an overarching campaign strategy, media bookings and regular PR activity</t>
  </si>
  <si>
    <t>ilk agency</t>
  </si>
  <si>
    <t xml:space="preserve">Andrew Wood </t>
  </si>
  <si>
    <t>CA1484</t>
  </si>
  <si>
    <t>Marketing Campaign Promoting Skills Programmes to Boost the Economic Recovery in Leeds City Region</t>
  </si>
  <si>
    <t>The development and delivery an overarching campaign strategy, media bookings, artwork (based on existing creative route and guidelines) and regular PR activity.</t>
  </si>
  <si>
    <t>Halston Marketing</t>
  </si>
  <si>
    <t>10466144</t>
  </si>
  <si>
    <t>TBC</t>
  </si>
  <si>
    <t>CA 59404</t>
  </si>
  <si>
    <t xml:space="preserve">Digital Cluster Mapping Research </t>
  </si>
  <si>
    <t>The West Yorkshire Combined Authority (WYCA) wishes to procure expert support to help further our understanding of industry strengths/ clusters of activity across the digital tech sector within West Yorkshire (WY).</t>
  </si>
  <si>
    <t xml:space="preserve">As required </t>
  </si>
  <si>
    <t xml:space="preserve">Perspective Economics Limited </t>
  </si>
  <si>
    <t>NI649980</t>
  </si>
  <si>
    <t>Sarah Bowes</t>
  </si>
  <si>
    <t>Waiver CSO 215</t>
  </si>
  <si>
    <t>Dream</t>
  </si>
  <si>
    <t>Annual support and maintenance</t>
  </si>
  <si>
    <t>Dream Limited</t>
  </si>
  <si>
    <t>02707764</t>
  </si>
  <si>
    <t>CA1545</t>
  </si>
  <si>
    <t>Installation of PV Panels, Bradford Interchange</t>
  </si>
  <si>
    <t xml:space="preserve">Installation of PV Panels, Bradford Interchange-The works shall include a full design and installation of PV panels </t>
  </si>
  <si>
    <t>Phoenix Renewables Ltd T/A The Phoenix Works</t>
  </si>
  <si>
    <t>Waiver CSO 291</t>
  </si>
  <si>
    <t>PulsantData Centre extension for another year until 31st December 2023.</t>
  </si>
  <si>
    <t>Payment for another 12 months of services at Pulsant Datacentre.This includes physical hostingof telephonyand call centresystem, and VPN.Including the associated connectivity between Wellington House and the Pulsant Data Centre.</t>
  </si>
  <si>
    <t>Pulsant</t>
  </si>
  <si>
    <t>CA0814</t>
  </si>
  <si>
    <t>Legal Advice and Support for Rail Projects</t>
  </si>
  <si>
    <t>Further competition from Lot 4 Transport Rail of the Wider Public Services Legal Service Panel Agreement framework</t>
  </si>
  <si>
    <t>Addleshaw Goddard LLP</t>
  </si>
  <si>
    <t>OC318149</t>
  </si>
  <si>
    <t>Javid Daji</t>
  </si>
  <si>
    <t>CA1602</t>
  </si>
  <si>
    <t>Footfall Data Tool</t>
  </si>
  <si>
    <t>A request for quotations for the provision of a footfall data tool.</t>
  </si>
  <si>
    <t>Citi Logik Ltd</t>
  </si>
  <si>
    <t>Tom Purvis</t>
  </si>
  <si>
    <t>DP1096 CA1246 Consultancy Services Agreement Consultancy Services Agreement Local Footfall Tracker</t>
  </si>
  <si>
    <t>Contract Variriation from £29,950 to £45,000</t>
  </si>
  <si>
    <t>CA57916</t>
  </si>
  <si>
    <t>Specification Development - Public Transport Data Management System (CoSA)</t>
  </si>
  <si>
    <t>Consultancy to scope the specification of the COSA system replacement (Combined Services &amp; Assets)</t>
  </si>
  <si>
    <t xml:space="preserve">Tim Rivett Consulting Ltd </t>
  </si>
  <si>
    <t>0092263</t>
  </si>
  <si>
    <t>CA1246</t>
  </si>
  <si>
    <t>Support, Maintenance and upgrade costs for the G-Cloud Modern.Gov System.</t>
  </si>
  <si>
    <t>Audio visual webcasting for WYCA committee room</t>
  </si>
  <si>
    <t xml:space="preserve">Civica UK Limited </t>
  </si>
  <si>
    <t>01628868</t>
  </si>
  <si>
    <t>Angie Shearon</t>
  </si>
  <si>
    <t>CA1488</t>
  </si>
  <si>
    <t>Marketing support for Entrepreneurial Development Programme</t>
  </si>
  <si>
    <t>Integrated agency to develop compelling integrated digital first advertising campaign to highlight self-employment/business start-up as a career option to all areas and communities in West Yorkshire.</t>
  </si>
  <si>
    <t>ENGAGING EDUCATION</t>
  </si>
  <si>
    <t>07769023</t>
  </si>
  <si>
    <t>WAIVER CSO 279</t>
  </si>
  <si>
    <t>Neurodiversity, young people, and violence research (part 2) </t>
  </si>
  <si>
    <t>Following on from the successful research undertaken in the neurodiversity workstream in 2021/22, the VRU seek to continue and expand the neurodiversity research that Rocket Science completed in the last financial year using the recommendations outlined in the research report. </t>
  </si>
  <si>
    <t>Rocket Science</t>
  </si>
  <si>
    <t>SC219011</t>
  </si>
  <si>
    <t>Julia Clough</t>
  </si>
  <si>
    <t>WAIVER CSO 283</t>
  </si>
  <si>
    <t>Adversity Trauma and Resilience Evaluation partner (part 2)</t>
  </si>
  <si>
    <t xml:space="preserve">Following on from the successful evaluation undertaken in the Adversity, Trauma and Resilienceworkstream in 2021/22, theVRUand the HCPseek to continue and developthe evaluation and learningproject that Rocket Science completedin the last financial year. </t>
  </si>
  <si>
    <t>31/03/2023 </t>
  </si>
  <si>
    <t>WAIVER CSO 278</t>
  </si>
  <si>
    <t>Drugs &amp; Alcohol research (part 2) </t>
  </si>
  <si>
    <t>Following on from the successful research undertaken in the drug and alcohol workstream in 2021/22, the VRU seek to continue and expand the drugs and alcohol research that HumanKind completed in the last financial year using the recommendations outlined in the research report. </t>
  </si>
  <si>
    <t>HumanKind</t>
  </si>
  <si>
    <t>VCSE</t>
  </si>
  <si>
    <t>CE005701</t>
  </si>
  <si>
    <t>CA1356</t>
  </si>
  <si>
    <t>Business Intelligence Database 2021</t>
  </si>
  <si>
    <t>Provision of a business intelligence database to provide detailed insight into the locations, activities, structure and performance of the business base across Leeds City Region, with access required for Leeds City Region LEP and a number of local authority partners.</t>
  </si>
  <si>
    <t>+1yr+1yr</t>
  </si>
  <si>
    <t>Bureau van Dijk Electronic Publishing Ltd</t>
  </si>
  <si>
    <t>02323741</t>
  </si>
  <si>
    <t>James Hopton</t>
  </si>
  <si>
    <t>CA 49434</t>
  </si>
  <si>
    <t xml:space="preserve">Licencing and maintenance for spatial mapping software - Geographic Information System (GIS) </t>
  </si>
  <si>
    <t xml:space="preserve">Call off RM3821 for licencing and maintenance for spatial mapping software - Geographic Information System (GIS) </t>
  </si>
  <si>
    <t>ESRI (UK) Limited</t>
  </si>
  <si>
    <t>01288342</t>
  </si>
  <si>
    <t>Andrew Fitzpatrick / Haq Nawaz</t>
  </si>
  <si>
    <t>CA1366</t>
  </si>
  <si>
    <t>Provision of Pool Bikes for Bike Friendly Businesses</t>
  </si>
  <si>
    <t>Provision of  bikes for use as pool bikes in businesses and community groups across West Yorkshire.</t>
  </si>
  <si>
    <t>Active Cycling Projects Ltd</t>
  </si>
  <si>
    <t>08428383</t>
  </si>
  <si>
    <t>CA1282</t>
  </si>
  <si>
    <t>SAN Framework Call-Off</t>
  </si>
  <si>
    <t>SAN Servers HTE Framework Call off</t>
  </si>
  <si>
    <t>Tintri (UK) Limited</t>
  </si>
  <si>
    <t>07696044</t>
  </si>
  <si>
    <t>CA57071</t>
  </si>
  <si>
    <t>West Yorkshire Housing Strategy</t>
  </si>
  <si>
    <t xml:space="preserve">Development of a Regional Housing Strategy </t>
  </si>
  <si>
    <t>North Housing Consulting Ltd</t>
  </si>
  <si>
    <t>Rebecca Greenwood</t>
  </si>
  <si>
    <t>CA1537</t>
  </si>
  <si>
    <t>Connecting Innovation Interim and Summative Assessment</t>
  </si>
  <si>
    <t>Independent evaluator to undertake an interim assessment and final evaluation/‘summative assessment’ of the Connecting Innovation programme.</t>
  </si>
  <si>
    <t>Carney Green LLP</t>
  </si>
  <si>
    <t>OC384639</t>
  </si>
  <si>
    <t>CA1470</t>
  </si>
  <si>
    <t>Business start up intelligence</t>
  </si>
  <si>
    <t>Provision of  data to enhance understanding of the business start up landscape in the Leeds City Region.</t>
  </si>
  <si>
    <t>BankSearch Information Consultancy Limited</t>
  </si>
  <si>
    <t>03955592</t>
  </si>
  <si>
    <t xml:space="preserve">
Careers and skills interventions with pupils and/or their influencers (parents and teachers).
Lot 2 -  to focus on peers surporting students targeted through Lot 1.
</t>
  </si>
  <si>
    <t xml:space="preserve">
Lot 2 - C&amp;K Careers</t>
  </si>
  <si>
    <t xml:space="preserve">
3039360</t>
  </si>
  <si>
    <t>CA1608</t>
  </si>
  <si>
    <t>Marine Aggregates Study</t>
  </si>
  <si>
    <t xml:space="preserve">The study’s primary purpose is to identify infrastructure requirements, land requirements and safeguarding requirements (primarily in a Town Planning context) within the region to facilitate the significant increase in the supply and delivery of marine aggregate into the region for the next 15yrs. </t>
  </si>
  <si>
    <t>Royal Haskoning</t>
  </si>
  <si>
    <t>Michael Long</t>
  </si>
  <si>
    <t>CA52508</t>
  </si>
  <si>
    <t>Programme to Develop a Positive Culture Within Small Businesses Across West Yorkshire</t>
  </si>
  <si>
    <t>Progress Marketing Ltd</t>
  </si>
  <si>
    <t>04763109</t>
  </si>
  <si>
    <t>CA1554</t>
  </si>
  <si>
    <t>The Hub Incubation Project Consultation</t>
  </si>
  <si>
    <t>Consultant to: Provide support to the participating SEND Careers Hub schools/colleges to deliver the Hub Incubation Project and evaluation Act as an Ambassador for the SEND Careers Hub Incubation Project locally, regionally, and nationally. Help to collect and share learnings from the project.</t>
  </si>
  <si>
    <t>Talentino Ltd</t>
  </si>
  <si>
    <t>07565722</t>
  </si>
  <si>
    <t>James Ghafoor</t>
  </si>
  <si>
    <t>CA1416</t>
  </si>
  <si>
    <t xml:space="preserve">Technology Forge - g-cloud call off </t>
  </si>
  <si>
    <t>Technology Forge Cloud Migration.</t>
  </si>
  <si>
    <t>The Technology Forge Limited</t>
  </si>
  <si>
    <t>02293004</t>
  </si>
  <si>
    <t>Phil Burton / Haq Nawaz</t>
  </si>
  <si>
    <t>CA1529</t>
  </si>
  <si>
    <t>Real-Time system delivery support</t>
  </si>
  <si>
    <t>Consultant support in the delivery of the New Yorkshire real-time system over a 12 month period.</t>
  </si>
  <si>
    <t>Waysphere Ltd</t>
  </si>
  <si>
    <t>CA1581</t>
  </si>
  <si>
    <t>Transforming Travel Centres RIBA 4 Designs</t>
  </si>
  <si>
    <t>West Yorkshire Combined Authority (WYCA) is seeking to appoint a design consultant to: 1. Develop RIBA 4 designs for the refurbishment/remodelling of Metro Travel Centres, which are located within our estate of bus stations throughout West Yorkshire.</t>
  </si>
  <si>
    <t>Stephen George &amp; Partners LLP</t>
  </si>
  <si>
    <t>OC350268</t>
  </si>
  <si>
    <t xml:space="preserve">Louise Ratcliffe </t>
  </si>
  <si>
    <t>The end date for the RIBA4 designs is 08/2022 but the works for the project will continue until January 2023 and this includes the Principal Designer role that will be undertaken by SGP (who are completing the RIBA4 designs</t>
  </si>
  <si>
    <t>CA1610</t>
  </si>
  <si>
    <t>Safety of Women and Girls - Feedback tool and microsite</t>
  </si>
  <si>
    <t>This marketing brief will focus on safety on public transport and more specifically the bus network, where a budget of £25,000 has been allocated to produce and deliver a West Yorkshire wide campaign to introduce a new safety feedback feature that will be accessible via the MCard Mobile App.</t>
  </si>
  <si>
    <t xml:space="preserve">09489501
</t>
  </si>
  <si>
    <t>Tom Heap</t>
  </si>
  <si>
    <t>CA1567</t>
  </si>
  <si>
    <t>Acorn and Acorn Profiler software with Paycheck, Paycheck Disposable and Paycheck Equivalised G-Cloud Call Off</t>
  </si>
  <si>
    <t>Provision of a postcode level segmentation with profiling system that classifies the population by demographic, lifestyle and behavioural characteristics. Plus gross household income, disposable income and equivalised income data at postcode level.</t>
  </si>
  <si>
    <t>CACI LIMITED</t>
  </si>
  <si>
    <t>Andrew Fitzpatrick</t>
  </si>
  <si>
    <t>CA1346</t>
  </si>
  <si>
    <t>E-Learning New Starter Induction and Health &amp; Safety Training</t>
  </si>
  <si>
    <t>Provision of an Induction &amp; Health &amp; Safety E-Learning suite which will form part of our employee induction program.</t>
  </si>
  <si>
    <t>Human Focus International Limited</t>
  </si>
  <si>
    <t>02867124</t>
  </si>
  <si>
    <t>Claire Bird</t>
  </si>
  <si>
    <t>Corporate Services - HR</t>
  </si>
  <si>
    <t>CA1532</t>
  </si>
  <si>
    <t>Area Map and Guide Production Aug 2021</t>
  </si>
  <si>
    <t>Area maps and guides for bus services • Bradford • Calderdale • Leeds • North Kirklees • South Kirklees • Wakefield • Wharfedale • Leeds City Centre.</t>
  </si>
  <si>
    <t>Lovell Johns</t>
  </si>
  <si>
    <t>01214692</t>
  </si>
  <si>
    <t>CA1604</t>
  </si>
  <si>
    <t>West Yorkshire International Trade Strategy – Baseline &amp; Targets Tender Specification</t>
  </si>
  <si>
    <t xml:space="preserve">Leeds City Region LEP in partnership with the West Yorkshire Combined Authority is working with partners across the region to produce a new West Yorkshire International Trade Strategy. </t>
  </si>
  <si>
    <t>University of Leeds</t>
  </si>
  <si>
    <t>RC000658</t>
  </si>
  <si>
    <t>Waiver CSO 152</t>
  </si>
  <si>
    <t xml:space="preserve">Membership of the Institute of Customer Service </t>
  </si>
  <si>
    <t xml:space="preserve">Institute of Customer Service </t>
  </si>
  <si>
    <t>03316394</t>
  </si>
  <si>
    <t>Dave Pearson</t>
  </si>
  <si>
    <t>CA1464</t>
  </si>
  <si>
    <t>REBiz Telemarketing Campaign</t>
  </si>
  <si>
    <t>Provision of a telemarketing agency to conduct a seasonal telemarketing campaign aimed at reaching SME businesses across the West and North Yorkshire to increase awareness of the Resource Efficient Business (REBiz) programme and the support it offers to SMEs in West (WY) and North Yorkshire (NY).</t>
  </si>
  <si>
    <t>Link Telemarketing B2B Ltd</t>
  </si>
  <si>
    <t>07528847</t>
  </si>
  <si>
    <t>Kelly Handley-Marsh</t>
  </si>
  <si>
    <t>Economic Services Business Support</t>
  </si>
  <si>
    <t>CA1605</t>
  </si>
  <si>
    <t>West Yorkshire Combined Authority Brief - Creative Industries Showcase</t>
  </si>
  <si>
    <t>The Leeds City Region Trade and Investment team wishes to develop a Creative Industries: Sector Showcase document in a digital format initially, to profile the significant strengths of the Creative Industries sector in Leeds City Region, for international audiences.</t>
  </si>
  <si>
    <t>Under The Moon Ltd</t>
  </si>
  <si>
    <t>WAIVER CSO 271</t>
  </si>
  <si>
    <t>Arab Health 2023 </t>
  </si>
  <si>
    <t>Participation at Arab Health 2023 (30 January – 2 February 2023) as part of the UK Pavilion and delegation.</t>
  </si>
  <si>
    <t>Medilink UK</t>
  </si>
  <si>
    <t>Amanda Potter</t>
  </si>
  <si>
    <t>Waiver CSO 292</t>
  </si>
  <si>
    <t>Business sustainability management course for new programme staff</t>
  </si>
  <si>
    <t xml:space="preserve">Procurement is for role specific training courses for staff moving onto the new Business Sustainability Programme from April 2023. </t>
  </si>
  <si>
    <t>University of Cambridge via edX for Business</t>
  </si>
  <si>
    <t>Other (please specify in Notes)</t>
  </si>
  <si>
    <t>Vincent McCabe</t>
  </si>
  <si>
    <t>Education Institution (CLC)</t>
  </si>
  <si>
    <t>CA1493</t>
  </si>
  <si>
    <t>Employee Assistance Programme 2021</t>
  </si>
  <si>
    <t>Provision of an online (including mobile phone app) and telephone based Employee Assistance Programme member support resource and specialist counselling service, providing access to information advice, support and interactive tools designed to address issues effecting an individuals’ personal life, work life and health and wellbeing and to assist them to prepare for future work and life changes.</t>
  </si>
  <si>
    <t>Health Assured Limited</t>
  </si>
  <si>
    <t>06314620</t>
  </si>
  <si>
    <t>DP 723 Consultancy Services Agreement Health Assured</t>
  </si>
  <si>
    <t>Waiver CSO 238</t>
  </si>
  <si>
    <t>Licence renewal for three Basemap analysis tools: Highways Analyst, TRACC and DataCutter</t>
  </si>
  <si>
    <t>Licence renewals</t>
  </si>
  <si>
    <t>CA58422</t>
  </si>
  <si>
    <t>Summative Assessment of the Leeds City Region Growth Service</t>
  </si>
  <si>
    <t xml:space="preserve">The West Yorkshire Combined Authority is seeking an independent evaluator to undertake a summative assessment of the Leeds City Region Growth Service. The programme is part funded by the European Regional Development Fund (“ERDF”) for England 2014-2020.  
We require the summative assessment report to be completed and final report submitted by 31 March 2023. This is a practical report with recommendations that will inform our future delivery in 2023-2026.  </t>
  </si>
  <si>
    <t xml:space="preserve">Kada Research Limited </t>
  </si>
  <si>
    <t>Legal issued variation of contract 25/01/23 to correct issues they had made.</t>
  </si>
  <si>
    <t>CA1519</t>
  </si>
  <si>
    <t xml:space="preserve">REBiz Interim and Summative Assessment </t>
  </si>
  <si>
    <t>Consultant assessment of the effectiveness of the REBiz programme (both interim and summative)</t>
  </si>
  <si>
    <t>Optimat Ltd</t>
  </si>
  <si>
    <t>SC141727</t>
  </si>
  <si>
    <t>CA53215</t>
  </si>
  <si>
    <t>Enterprise Electronic Information
Management Health Check</t>
  </si>
  <si>
    <t>A service to review and assess maturity of
current data strategy and usage of
Microsoft 365 / SharePoint to identify
opportunities for improvements</t>
  </si>
  <si>
    <t>In-Form Consult</t>
  </si>
  <si>
    <t>Joanne Walsh</t>
  </si>
  <si>
    <t>CA1117</t>
  </si>
  <si>
    <t>Lift &amp; Escalator Consultancy Services</t>
  </si>
  <si>
    <t>TUV-SUD Limited</t>
  </si>
  <si>
    <t>SC215164</t>
  </si>
  <si>
    <t>CA53607</t>
  </si>
  <si>
    <t>Insurance Brokerage</t>
  </si>
  <si>
    <t xml:space="preserve">Insurance brokerage services to the Combined Authority for Insurance renewals, negotiation, advice, reviews, risks, claims </t>
  </si>
  <si>
    <t xml:space="preserve">Griffiths and Armour </t>
  </si>
  <si>
    <t>01774735</t>
  </si>
  <si>
    <t>Katie Hurrell</t>
  </si>
  <si>
    <t>Finance​</t>
  </si>
  <si>
    <t>CA1591</t>
  </si>
  <si>
    <t>SignedUp Skills software G-Cloud call off</t>
  </si>
  <si>
    <t>An employment
and skills platform that will provide
the people of West Yorkshire an improved
understanding and awareness of
local jobs, apprenticeships, and courses.
This will sit on our FutureGoals website
and will enable visitors to the site a whole
experience of learning about the region,
the ability to sign up to our courses and
find jobs, apprenticeships and other
courses across the region.</t>
  </si>
  <si>
    <t>PDMS Ventures Limited</t>
  </si>
  <si>
    <t>128182C</t>
  </si>
  <si>
    <t xml:space="preserve">Contract variation from £16,800.00 - extension taken </t>
  </si>
  <si>
    <t>West Yorkshire Combined Authority (WYCA) is seeking to appoint a design consultant to: 1. Develop RIBA 4 designs for the refurbishment/remodelling of Metro Travel Centres, which are located within our estate of bus stations throughout West Yorkshire. The RIBA 3 designs for each Travel Centre will be provided on award. 2. Apply the design principles to produce developed designs for Travel Centres in the following locations to determine indicative refurbishment costs: • Bradford • Huddersfield 3. Completion of Principal Designer activities as per CDM2015.</t>
  </si>
  <si>
    <t>Louise Ratliffe</t>
  </si>
  <si>
    <t xml:space="preserve">Waiver CSO 294 </t>
  </si>
  <si>
    <t>Molten Mouse MCard app Annual Support </t>
  </si>
  <si>
    <t>Annual support and monitoring of MCard App which allows purchase of smartcard tickets for Android devices. </t>
  </si>
  <si>
    <t xml:space="preserve">Molten Mouse </t>
  </si>
  <si>
    <t>Waiver CSO 296</t>
  </si>
  <si>
    <t>Verifone Inc. (via Haven Systems Ltd)</t>
  </si>
  <si>
    <t>Replacement of 13 Travel Centre Chip &amp; PIN card payment devices which are integrated into the tilling systems supplied by Haven Systems for the retailing of c. £7million of bus and rail travel tickets and travel passes</t>
  </si>
  <si>
    <t>31/03/2027 </t>
  </si>
  <si>
    <t>CA59563</t>
  </si>
  <si>
    <t>Strategic Business Growth Programme Summative Assessment</t>
  </si>
  <si>
    <t xml:space="preserve">The purpose of this project is to invite proposals for an independent evaluation of West Yorkshire Combined Authority’s (the Combined Authority) European Regional Development Fund (ERDF) funded Strategic Business Growth Extension programme (SBG).  </t>
  </si>
  <si>
    <t xml:space="preserve">Javinder Rooprai </t>
  </si>
  <si>
    <t>CA1564</t>
  </si>
  <si>
    <t>Sustainable Travel Project – Climate Change Strategy – West Yorkshire Healthcare System</t>
  </si>
  <si>
    <t>To provide sustainable travel support through a series of consultant led workshops to West Yorkshire &amp; Harrogate Integrated Care System (ICS) to achieve net zero goals, air quality and climate change targets in the healthcare system.</t>
  </si>
  <si>
    <t>Steer</t>
  </si>
  <si>
    <t>Caroline Pintar</t>
  </si>
  <si>
    <t>CA0379</t>
  </si>
  <si>
    <t xml:space="preserve">DECs &amp; EPCs Assessments </t>
  </si>
  <si>
    <t>Consultant required to undertake DEC and EPC assessments on WYCA owned assets</t>
  </si>
  <si>
    <t>White Young Green Limited</t>
  </si>
  <si>
    <t>05111508</t>
  </si>
  <si>
    <t>WAIVER CSO 274</t>
  </si>
  <si>
    <t>LinkedIn Talent Insights</t>
  </si>
  <si>
    <t>LinkedIn Talent Insights provides users with access to real-time LinkedIn data and insights on talent pools, geographies, skill levels and company information drawn from the LinkedIn social networking platform. Talent Insights translates LinkedIn member profiles (over 25 million UK users) into unique data points with this information aggregated and standardised for comparison. The specific areas for the Combined Authority who will benefit from procuring this subscription are the Economic Services Directorate (Trade and Investment) and the Strategy, Policy and Communications Directorate (Research and Intelligence) when assessing data requests to support the organisation’s objectives and providing insight into market trends.</t>
  </si>
  <si>
    <t>Linkedin</t>
  </si>
  <si>
    <t>Tony Corby</t>
  </si>
  <si>
    <t>WAIVER CSO 280</t>
  </si>
  <si>
    <t>RTIG membership fees for 3 years</t>
  </si>
  <si>
    <t>This is for the payment of fee’s to continue membership of RTIG(Real Time information Group)</t>
  </si>
  <si>
    <t>RTIG</t>
  </si>
  <si>
    <t>CA1327</t>
  </si>
  <si>
    <t>Equality and Diversity E Learning package</t>
  </si>
  <si>
    <t>Provision of  Equality and Diversity E Learning  for approximately 570 users.</t>
  </si>
  <si>
    <t>1+1+1</t>
  </si>
  <si>
    <t>Inclusive Learning Ltd</t>
  </si>
  <si>
    <t>07307261</t>
  </si>
  <si>
    <t>CA1518</t>
  </si>
  <si>
    <t>WYCA E Learning: Induction portal for H&amp;S, ED&amp;I and GDPR</t>
  </si>
  <si>
    <t>Provision of an E-Learning suite to encompass all aspects of mandatory induction training and ongoing annual statutory training, including: Health &amp; Safety, GDPR and Equality, Diversity &amp; Inclusion.</t>
  </si>
  <si>
    <t>iHASCO</t>
  </si>
  <si>
    <t>06447099</t>
  </si>
  <si>
    <t>PROJECT CA1588</t>
  </si>
  <si>
    <t>Interim Summative Assessment of the LCR Growth Service</t>
  </si>
  <si>
    <t xml:space="preserve">The Leeds City Region Enterprise Partnership (LEP) (working in partnership with the West Yorkshire Combined Authority) is seeking an independent evaluator to undertake interim summative assessment of the Leeds City Region Growth Service. </t>
  </si>
  <si>
    <t>add specialists</t>
  </si>
  <si>
    <t>Jo Wilkinson</t>
  </si>
  <si>
    <t>Waiver CSO 167</t>
  </si>
  <si>
    <t>RTIG Membership Subscription for 3 years</t>
  </si>
  <si>
    <t>RTIG Membership Subscription</t>
  </si>
  <si>
    <t>Real Time Information Group</t>
  </si>
  <si>
    <t>05037998</t>
  </si>
  <si>
    <t>CA1560</t>
  </si>
  <si>
    <t>First Time Management Training</t>
  </si>
  <si>
    <t>Provision of First Time Management Training</t>
  </si>
  <si>
    <t>Calderdale College</t>
  </si>
  <si>
    <t>Catherine Lunn</t>
  </si>
  <si>
    <t>Waiver CSO 147</t>
  </si>
  <si>
    <t>FMP Payrite Renewal</t>
  </si>
  <si>
    <t>1999</t>
  </si>
  <si>
    <t>annual renewal</t>
  </si>
  <si>
    <t>FMP Global</t>
  </si>
  <si>
    <t>Carval - HR and Access Control</t>
  </si>
  <si>
    <t>Waiver CSO 270</t>
  </si>
  <si>
    <t>Umbraco Security Certification </t>
  </si>
  <si>
    <t>Security certification qualification training required for ICT staff using the Umbraco software</t>
  </si>
  <si>
    <t>Umbraco</t>
  </si>
  <si>
    <t>CA1099</t>
  </si>
  <si>
    <t>Electrical Audit Consultancy</t>
  </si>
  <si>
    <t>Electrical Audit Consultancy - Review existing lift installations, provide ad-hoc support and annual inspections.</t>
  </si>
  <si>
    <t>Certsure LLP</t>
  </si>
  <si>
    <t>OC379918</t>
  </si>
  <si>
    <t>Waiver CSO 185</t>
  </si>
  <si>
    <t>ePay(PT-X)</t>
  </si>
  <si>
    <t>Bottomline Technologies Limited</t>
  </si>
  <si>
    <t>08098450</t>
  </si>
  <si>
    <t>CA 55831</t>
  </si>
  <si>
    <t>ATM Provision at WYCA Bus Stations</t>
  </si>
  <si>
    <t>ATMs at West Yorkshire Combined Authority Bus Stations</t>
  </si>
  <si>
    <t>NoteMachine UK Limited</t>
  </si>
  <si>
    <t>Veronika Askin</t>
  </si>
  <si>
    <t>CA61882</t>
  </si>
  <si>
    <t>Master Vendor Temp Labour and Perm Recruitment</t>
  </si>
  <si>
    <t>Master vendor and total talent management for permenant recruitment and temprorary labour.</t>
  </si>
  <si>
    <t xml:space="preserve">Reed Specialist Recruitment Limited </t>
  </si>
  <si>
    <t>CA0266</t>
  </si>
  <si>
    <t>AccessBus Service in Calderdale and Kirklees</t>
  </si>
  <si>
    <t>This project is to tender the operating contracts for the delivery of the Access Bus service in the Calderdale and Kirklees districts.</t>
  </si>
  <si>
    <t>TLC Travel Ltd</t>
  </si>
  <si>
    <t>CA56921</t>
  </si>
  <si>
    <t>Evaluation of the Getting Building Fund</t>
  </si>
  <si>
    <t>The West Yorkshire Combined Authority’s (the CA) wish to commission an external
consultancy to conduct an initial interim, and later, a full evaluation of the Getting Building
Fund (GBF).</t>
  </si>
  <si>
    <t>Genecon Limited</t>
  </si>
  <si>
    <t>08840919 </t>
  </si>
  <si>
    <t>Kamila Nowicka</t>
  </si>
  <si>
    <t>CA61774</t>
  </si>
  <si>
    <t>Gas</t>
  </si>
  <si>
    <t>Supply of Gas</t>
  </si>
  <si>
    <t>Corona Energy Retail 4 Limited</t>
  </si>
  <si>
    <t>02798334</t>
  </si>
  <si>
    <t>CA59715</t>
  </si>
  <si>
    <t>Consultant to Manage Grant Services for Business Energy Crisis</t>
  </si>
  <si>
    <t xml:space="preserve">£100k from a £1mil pot to secure a supplier to </t>
  </si>
  <si>
    <t>Umi Commercial</t>
  </si>
  <si>
    <t>£72,355.96 </t>
  </si>
  <si>
    <t>CA1357</t>
  </si>
  <si>
    <t>Halifax Bus Station Construction</t>
  </si>
  <si>
    <t>Refurbishment of Halifax Bus Station</t>
  </si>
  <si>
    <t>no</t>
  </si>
  <si>
    <t>31/09/2023</t>
  </si>
  <si>
    <t>Willmott Dixon Construction</t>
  </si>
  <si>
    <t>Mark Auger</t>
  </si>
  <si>
    <t>n</t>
  </si>
  <si>
    <t>Not originally added to Contracts Register.  Added 06/03/2023.</t>
  </si>
  <si>
    <t>n/a</t>
  </si>
  <si>
    <t>Waiver CSO 293</t>
  </si>
  <si>
    <t>WYCA / Leedswatch Service Level Agreement </t>
  </si>
  <si>
    <t>Monitoring of bus stations across West Yorkshire Monitoring of bus stations across West Yorkshire </t>
  </si>
  <si>
    <t>Leeds City Council </t>
  </si>
  <si>
    <t>Karen Buckroyd</t>
  </si>
  <si>
    <t>Council</t>
  </si>
  <si>
    <t>Waiver CSO 297</t>
  </si>
  <si>
    <t>Waiver request to purchase annual maintenance and 
Extended Legacy Tiered Support for legacy systems until
CI Anywhere go-live</t>
  </si>
  <si>
    <t xml:space="preserve">Annual support and maintenance including essential 
upgrades for the following systems
• Dream - Financial ledger
</t>
  </si>
  <si>
    <t xml:space="preserve">Annual support and maintenance including essential 
upgrades for the following systems
• Dream - Financial ledger
• Payrite – Payroll system
• Firmstep – Online recruitment system integrated 
with Carval
</t>
  </si>
  <si>
    <t xml:space="preserve"> Payrite</t>
  </si>
  <si>
    <t xml:space="preserve"> Firmstep</t>
  </si>
  <si>
    <t>Waiver CSO 298</t>
  </si>
  <si>
    <t>Haven Travel Centre Tilling Systems 2023/27 </t>
  </si>
  <si>
    <t xml:space="preserve">Annual support of 15 EPOS tilling systems (terminals, touchscreens, printers, card readers and associated software) at Travel Centres for the retailing of c. £7million of bus and rail travel tickets and travel passes. 
Includes helpdesk, remote and on-site support, repair/replace of faulty equipment, software upgrades and bug fixes. Covers 7 days per week, 8am to 10pm. </t>
  </si>
  <si>
    <t>Haven Systems Ltd</t>
  </si>
  <si>
    <t>65,868 </t>
  </si>
  <si>
    <t>Waiver CSO 301</t>
  </si>
  <si>
    <t>City Region Sustainable Transport Settlement (CRSTS) –
West Yorkshire Rail Accessibility Package - Small-scale 
Station Improvements (41)</t>
  </si>
  <si>
    <t>To enable development of a robust scope of works for the 
small-scale Customer Accessibility and Inclusivity Station 
Improvements as part of GRIP Stage 4.</t>
  </si>
  <si>
    <t>Northern</t>
  </si>
  <si>
    <t>Helen Ford</t>
  </si>
  <si>
    <t>CA56970</t>
  </si>
  <si>
    <t>Marketing and Communications Services</t>
  </si>
  <si>
    <t>McCann Erickson Central Limited t/a McCann Leeds</t>
  </si>
  <si>
    <t>Public Limited Company</t>
  </si>
  <si>
    <t>01983874</t>
  </si>
  <si>
    <t>Kate McRoy / Manon Jones</t>
  </si>
  <si>
    <t>Legal Services</t>
  </si>
  <si>
    <t>Total Framework value £2m across all awarded suppliers</t>
  </si>
  <si>
    <t>Steffco Ltd t/a Resource</t>
  </si>
  <si>
    <t>03234103</t>
  </si>
  <si>
    <t>The Ark Marketing &amp; Media Ltd</t>
  </si>
  <si>
    <t>Thompson Brand Partners Ltd</t>
  </si>
  <si>
    <t>03745303</t>
  </si>
  <si>
    <t>CA60331</t>
  </si>
  <si>
    <t xml:space="preserve">West Yorkshire Transport &amp; Active Mode Count </t>
  </si>
  <si>
    <t>A snapshot count of road users across West Yorkshire</t>
  </si>
  <si>
    <t xml:space="preserve">Tracsis Traffic Data Ltd </t>
  </si>
  <si>
    <t>03896384</t>
  </si>
  <si>
    <t>Strategy, Comms &amp; Intellegence</t>
  </si>
  <si>
    <t>CA68204</t>
  </si>
  <si>
    <t>Water Utilities (Framework - YPO - Utilities Water – 1008)</t>
  </si>
  <si>
    <t>The Combined Authority’s current call off contract with Wave via YPOs Water Utilities framework</t>
  </si>
  <si>
    <t>Anglian Water Business (National) Limited Trading as Wave</t>
  </si>
  <si>
    <t>David Dufton</t>
  </si>
  <si>
    <t>Supplier requires a minimum of 3 months written notice to extend contract.</t>
  </si>
  <si>
    <t>Wavier CSO 312</t>
  </si>
  <si>
    <t>AVC Wise contract</t>
  </si>
  <si>
    <t>AVC Wise will provide the platform for staff to use to 
apply for a shared cost salary sacrifice AVC in 
conjunction with either Prudential or Scottish Widows in 
conjunction with the LGPS</t>
  </si>
  <si>
    <t xml:space="preserve">AVC Wise </t>
  </si>
  <si>
    <t xml:space="preserve">Leonie Giles </t>
  </si>
  <si>
    <t>£10,000 Approax</t>
  </si>
  <si>
    <t>£30,000 Approax</t>
  </si>
  <si>
    <t xml:space="preserve">Waiver </t>
  </si>
  <si>
    <t xml:space="preserve">Department </t>
  </si>
  <si>
    <t>SK</t>
  </si>
  <si>
    <t>Wavier CSO 313</t>
  </si>
  <si>
    <t>Convention of the North 2024 – venue hire</t>
  </si>
  <si>
    <t>Venue hire and services for hosting the Convention of the North 2024. Cost also includes room hire, catering, AV, public wifi, venue event management support.</t>
  </si>
  <si>
    <t xml:space="preserve">Royal Armaries </t>
  </si>
  <si>
    <t>Rachel Barnard</t>
  </si>
  <si>
    <t>Marketing, Campaigns and Engagement</t>
  </si>
  <si>
    <t>Waiver CSO 314</t>
  </si>
  <si>
    <t>Request Title:	Your Bus Journey Survey (Transport Focus)</t>
  </si>
  <si>
    <t xml:space="preserve">Transport Focus, an independent watchdog for transport 
users, conducts an annual Bus Passenger Survey 
covering England and Scotland.
</t>
  </si>
  <si>
    <t>Transport Focus / BVA BDRC                                             (Transport Focus is an executive non-departmental public body, sponsored by the Department for Transport.)</t>
  </si>
  <si>
    <t>Research &amp; Intelligence</t>
  </si>
  <si>
    <t>£20k per annum</t>
  </si>
  <si>
    <t>Waiver CSO 315</t>
  </si>
  <si>
    <t>Thorpe Park Rail Station</t>
  </si>
  <si>
    <t>Am Implementation Agreement is needed between the CA and Network Rail to complete GRIP4 and GRIP 5 works. The value of the Implementation Agreement is £7million being funded by New Stations Fund 3.</t>
  </si>
  <si>
    <t>Network Rail</t>
  </si>
  <si>
    <t>Alexandra Loftus</t>
  </si>
  <si>
    <t>Transport Projects</t>
  </si>
  <si>
    <t>Transport Policy and Delivery</t>
  </si>
  <si>
    <t>Waiver CSO 316</t>
  </si>
  <si>
    <t>West Yorkshire Archaeological Services</t>
  </si>
  <si>
    <t>An archaeological evaluation at Langthwaite Enterprise Zone site, South Kirkby.
Services covered are:
•	Archaeological Evaluation by trial trenching, digging 35 trenches measuring 50m by 2m
•	Written Scheme of Investigation required by the planning authority. The WSI will be written by West Yorkshire Archaeological Services and will be approved by David Hunter from WYAAS.
•	Associated Fieldwork
•	Machine work including delivery and collection of the machine
These costs are based on the geophysical survey results.</t>
  </si>
  <si>
    <t>David Sheard</t>
  </si>
  <si>
    <t>Policing, Environment &amp; Place</t>
  </si>
  <si>
    <t>CA65210</t>
  </si>
  <si>
    <t xml:space="preserve">Beyond Brontës: The Mayor's Screen Diversity Programme </t>
  </si>
  <si>
    <t xml:space="preserve">Beyond Brontes is a programme which has been designed and run by the CA for a number of years. This procurement is required to design and deliver a blended, bespoke and impactful TV &amp; film production training programme and work placements scheme to be delivered over 12 months, designed to meet the needs of targeted cohort from across West Yorkshire. Nurturing and retaining skills and talent within the region should be at the forefront of the scheme, with a focus on diversity to ensure diverse talent is given the opportunity to thrive in the industry. </t>
  </si>
  <si>
    <t xml:space="preserve"> SCREEN YORKSHIRE LIMITED</t>
  </si>
  <si>
    <t xml:space="preserve">Carly Boden </t>
  </si>
  <si>
    <t>Inclusive Economy, Skills &amp; Culture</t>
  </si>
  <si>
    <t>CA64779</t>
  </si>
  <si>
    <t>Leeds Bradford Airport Parkway Station FBC</t>
  </si>
  <si>
    <t xml:space="preserve">Direct award required to Faithful &amp; Gould (Atkins) to complete the FBC.  </t>
  </si>
  <si>
    <t>Faithful &amp; Gould (Atkins via F&amp;G)</t>
  </si>
  <si>
    <t>Julie Speedy</t>
  </si>
  <si>
    <t>Waiver CSO 317</t>
  </si>
  <si>
    <t>Waiver request for a category B procurement to produce 
an online mapping solution for the TCF West Yorkshire 
Network Navigation project</t>
  </si>
  <si>
    <t>The West Yorkshire Network Navigation project will 
include the creation of an online map that can used and 
accessed by the general public. This map will build on the 
work of the Leeds Core Bus Network map that was 
created through the Leeds Core Bus Network project.
This online map will include:
• West Yorkshire Map (top level)
• 4 District packs (Bradford, Calderdale, Kirklees 
and Wakefield)
• A number of detailed bus routes, showing stop 
information (e.g., Rothwell Line)
• ‘My Next Bus’ information for each bus line.
In order to achieve this, YorCard, who are already 
working on the Leeds Core Bus Network map, will 
produce the following:
• Create a method to allow the presentation of the 
Bus Network Map within a web browser, suitable 
for use on desktop browsers and mobile devices.
• Allow the user to Pan and Zoom the Core Network 
Map with standard navigation methods (e.g.: 
pinch, zoom, scroll).
• Allow the user to zoom into the next level of detail, 
showing line and stop information.
• Allow the user to zoom further to display ‘My Next 
Bus’ information for each stop.
• Develop the solution using standard software tools 
and methods, allowing WYCA to host the resultant 
solution within their website.
The intellectual property rights (IPR) will be retained by 
the West Yorkshire Combined Authority.</t>
  </si>
  <si>
    <t>YorCard</t>
  </si>
  <si>
    <t>Gillian Butcher</t>
  </si>
  <si>
    <t>waiver</t>
  </si>
  <si>
    <t>GJ</t>
  </si>
  <si>
    <t>CA64885</t>
  </si>
  <si>
    <t xml:space="preserve">Resource Efficiency Audits for SME Businesses </t>
  </si>
  <si>
    <t>Audits for SMEs to identify opportunities to improve operations in relation to energy, water and waste.</t>
  </si>
  <si>
    <t xml:space="preserve">Edge Efficiency Ltd </t>
  </si>
  <si>
    <t>Paul Collins</t>
  </si>
  <si>
    <t>5 Suppliers awarded to the framework which will run for 3 years (total framework value £225K)</t>
  </si>
  <si>
    <t xml:space="preserve">University of Central Lancashire </t>
  </si>
  <si>
    <t xml:space="preserve">GEP Environmental Ltd </t>
  </si>
  <si>
    <t xml:space="preserve">Environmental Strategies Ltd </t>
  </si>
  <si>
    <t>CA57641</t>
  </si>
  <si>
    <t>Legal Support for Bus Reform Assessment Programme</t>
  </si>
  <si>
    <t>Legal council to support the CA in the development of the outline business cases.</t>
  </si>
  <si>
    <t>DLA Piper UK LLP</t>
  </si>
  <si>
    <t>Alex Clarke</t>
  </si>
  <si>
    <t>Supplier requires a months written notice to extend contract.</t>
  </si>
  <si>
    <t>CA66535</t>
  </si>
  <si>
    <t xml:space="preserve">West Yorkshire Annual Business Survey </t>
  </si>
  <si>
    <t>West Yorkshire Combined Authority has procured a contractor to provide a survey of 1,000-1,500 businesses across the West Yorkshire area.</t>
  </si>
  <si>
    <t xml:space="preserve">BMG RESEARCH LIMITED </t>
  </si>
  <si>
    <t>Strategy, Comms &amp; Intelligence</t>
  </si>
  <si>
    <t>CA63840</t>
  </si>
  <si>
    <t>Development of Business Cases for Climate, Energy and Environment Programmes</t>
  </si>
  <si>
    <t>To support the development of programmes to address the West Yorkshire Climate and Environment Plan actions, and ultimately our ambitious climate emergency targets.</t>
  </si>
  <si>
    <t>WATERMAN INFRASTRUCTURE &amp; ENVIRONMENT LIMITED</t>
  </si>
  <si>
    <t>Sam Turner</t>
  </si>
  <si>
    <t xml:space="preserve">Place &amp; Environment Policy </t>
  </si>
  <si>
    <t>CA59386</t>
  </si>
  <si>
    <t>Environmental Impact Commission Partner (Mass Transit)</t>
  </si>
  <si>
    <t>To support the development of the Mass Transit programme by providing environmental impact assessments, modelling and evaluation, and providing strategic support on routes and options.</t>
  </si>
  <si>
    <t>CA59935</t>
  </si>
  <si>
    <t>Land and Property Partner (Mass Transit)</t>
  </si>
  <si>
    <t>To support the development of the Mass Transit programme by providing land and property advice, guidance, expert witness services, and similar land related specialist services.</t>
  </si>
  <si>
    <t>CA65510</t>
  </si>
  <si>
    <t xml:space="preserve">Digital Careers for the Unemployed </t>
  </si>
  <si>
    <t>Further competition via CA Digital Skills training Framework</t>
  </si>
  <si>
    <t xml:space="preserve">Academy of Live Technology Ltd </t>
  </si>
  <si>
    <t>07591694</t>
  </si>
  <si>
    <t>Frances Burkinshaw</t>
  </si>
  <si>
    <t>Digital Careers for the Unemployed</t>
  </si>
  <si>
    <t xml:space="preserve">Apprentify Ltd </t>
  </si>
  <si>
    <t>Generation You Employed</t>
  </si>
  <si>
    <t>Charity</t>
  </si>
  <si>
    <t xml:space="preserve">Digital Careers for Graduates  </t>
  </si>
  <si>
    <t>CA62579</t>
  </si>
  <si>
    <t>Mobile Phone, Voice and Data</t>
  </si>
  <si>
    <t>This is a call off contract for the provision of voice and data via an agregation ran by CCS.</t>
  </si>
  <si>
    <t>British Telecommunications PLC</t>
  </si>
  <si>
    <t xml:space="preserve">This was procured via CCS agragation. CCS evaluted the suppliers and provided us with the winning supplier. </t>
  </si>
  <si>
    <t>CA73851</t>
  </si>
  <si>
    <t xml:space="preserve">ESF Skills for Growth Final Evaluation </t>
  </si>
  <si>
    <t xml:space="preserve">ESF procurement for the skills for growth evaluation </t>
  </si>
  <si>
    <t>Thrive Economics Limited</t>
  </si>
  <si>
    <t>Rachel Bonner</t>
  </si>
  <si>
    <t>CA76221</t>
  </si>
  <si>
    <t>Bus Reform Consultation – Engagement and Analysis Support</t>
  </si>
  <si>
    <t xml:space="preserve">Consultancy support for the Bus Franchising Public Consultation </t>
  </si>
  <si>
    <t xml:space="preserve">DJS Research Ltd </t>
  </si>
  <si>
    <t>Tom Lock</t>
  </si>
  <si>
    <t>Waiver CSO 302</t>
  </si>
  <si>
    <t xml:space="preserve">Supply the legal 
locums </t>
  </si>
  <si>
    <t xml:space="preserve">We need to enter a short-term agreement with Sellick 
Partnership so that they will continue to supply the legal 
locums we have in place. </t>
  </si>
  <si>
    <t xml:space="preserve"> 23/03/2023</t>
  </si>
  <si>
    <t>Sellick Partnership</t>
  </si>
  <si>
    <t>Legal and Governance Services</t>
  </si>
  <si>
    <t>Corporate and Commercial Services</t>
  </si>
  <si>
    <t>CA53884</t>
  </si>
  <si>
    <t>Business Productivity Programme</t>
  </si>
  <si>
    <t>The supplier will be expected to provide support 125 businesses.</t>
  </si>
  <si>
    <t>Exemplas Limited</t>
  </si>
  <si>
    <t>Neill Fishman</t>
  </si>
  <si>
    <t>CA64200</t>
  </si>
  <si>
    <t>Regional Econometric Model</t>
  </si>
  <si>
    <t>Supplier to provide REM licence, maintenance and RPS subscription plus 2 models per year.</t>
  </si>
  <si>
    <t>Experian Limited</t>
  </si>
  <si>
    <t>Supplier has insisted on a blend of terms and conditions due to our insistance on FOI requests being included.</t>
  </si>
  <si>
    <t>Corporate Services - Commercial Team</t>
  </si>
  <si>
    <t>Corporate Environmental Plan</t>
  </si>
  <si>
    <t>Policy and Development - Transport Policy</t>
  </si>
  <si>
    <t>West Yorkshire Active Travel Fund 4 Extension</t>
  </si>
  <si>
    <t>Transport and Property Services - Mobility Services</t>
  </si>
  <si>
    <t>Batch 737 - Kirklees and Wakefield - service 113 - October 2023 to March 2024</t>
  </si>
  <si>
    <t>Corporate Services - ICT Services</t>
  </si>
  <si>
    <t>CoSA - SEN Taxi Contracts and School Transport Modules</t>
  </si>
  <si>
    <t>Policy and Development - Business Innovation and Skills</t>
  </si>
  <si>
    <t>To deliver SFEDI accrediation</t>
  </si>
  <si>
    <t>UTG Leadership Programme</t>
  </si>
  <si>
    <t>Strategy, Comms and Policing - Comms, Marketing and Digital</t>
  </si>
  <si>
    <t>Your Voice campaign</t>
  </si>
  <si>
    <t>Integrated transport vision - copywriting and creative execution</t>
  </si>
  <si>
    <t>Years of Culture Knowledge Exchange and Talent Escalator *PRIOR INFORMATION ONLY*</t>
  </si>
  <si>
    <t>Economic Services - Employment and Skills</t>
  </si>
  <si>
    <t>ATEP Project 2.0</t>
  </si>
  <si>
    <t>Adult Cycle Training + Cycle for Health campaigns</t>
  </si>
  <si>
    <t>Bus Tendering Planning, Budgeting and Forecasting Model Development</t>
  </si>
  <si>
    <t>Convention of the North 2024</t>
  </si>
  <si>
    <t>Engagement and Consultation support - Bus Reform</t>
  </si>
  <si>
    <t xml:space="preserve">Specialist Consultancy Support </t>
  </si>
  <si>
    <t>Multiply Wakefield Council - Supporting Parents with Numeracy</t>
  </si>
  <si>
    <t>Multiply Wakefield Council - Community Learning</t>
  </si>
  <si>
    <t>Multiply Wakefield Council - Community Learning Vulnerable Groups</t>
  </si>
  <si>
    <t>Multiply Wakefield Council - Capacity Building</t>
  </si>
  <si>
    <t xml:space="preserve">Insight into the scaleup offer across Yorkshire &amp; Humber  </t>
  </si>
  <si>
    <t xml:space="preserve">External Organisation to Devise and Deliver a Programme of Activity to Increase the Accessibility of Cultural Events and Venues </t>
  </si>
  <si>
    <t>Adult Education Budget</t>
  </si>
  <si>
    <t xml:space="preserve">Further Education Training Providers for Adult Education Competition 2022 Lot 3: Rail Track Engineers/Operatives Training </t>
  </si>
  <si>
    <t>Violence Reduction Partnership Consultancy Support</t>
  </si>
  <si>
    <t>Travel Booking System</t>
  </si>
  <si>
    <t>Strategy, Comms and Policing - Policing and Crime</t>
  </si>
  <si>
    <t xml:space="preserve">Serious Violence Duty – Consultancy Support </t>
  </si>
  <si>
    <t xml:space="preserve">Batch 735 Kirklees Swimming Transport </t>
  </si>
  <si>
    <t xml:space="preserve">Batch 734 Home to school services Bradford </t>
  </si>
  <si>
    <t>Batch 733 Home to School Bus Services in Kirklees</t>
  </si>
  <si>
    <t xml:space="preserve">Pace Parent Liaison Officers – Impact Evaluation  </t>
  </si>
  <si>
    <t>Engagement and Consultation support - Mass Transit</t>
  </si>
  <si>
    <t>Exploring alternative funding models for public transport</t>
  </si>
  <si>
    <t>Service Directory – Scoping and Engagement</t>
  </si>
  <si>
    <t>Teacher Encounters with Business Programme 23-24</t>
  </si>
  <si>
    <t>Creative &amp; Cultural Skills Bootcamps</t>
  </si>
  <si>
    <t>(PIN ONLY) Creative &amp; Cultural Skills Bootcamps</t>
  </si>
  <si>
    <t>Stakeholder Manager System</t>
  </si>
  <si>
    <t>Employment Land Accelerator Fund Consultant</t>
  </si>
  <si>
    <t>Supporting Hong Kong Migrants into Higher Skilled Work</t>
  </si>
  <si>
    <t>Economic Services - Business Support</t>
  </si>
  <si>
    <t>Business Sustainability Support Carbon Footprint Calculator</t>
  </si>
  <si>
    <t xml:space="preserve">Denholme - Thornton shuttle service - Sundays only (6 to 8 weeks) - 23 July 2023 </t>
  </si>
  <si>
    <t>External Consultancy Services to assist the Combined Authority in Establishing a Regional Hydrogen Roadmap for the North East and Yorkshire</t>
  </si>
  <si>
    <t>Strategy, Comms and Policing - Research and Intelligence</t>
  </si>
  <si>
    <t>Growth Deal - Mayoral Priorities</t>
  </si>
  <si>
    <t>Strategic finance for police and crime functions of the Mayor</t>
  </si>
  <si>
    <t>Energy Efficiency and Carbon Reduction Services</t>
  </si>
  <si>
    <t>Wakefield Swimming Transport</t>
  </si>
  <si>
    <t>Bus Reform Consultation - Engagement &amp; Analysis Support</t>
  </si>
  <si>
    <t>Under 19 back to school campaign and 19-25 Autumn campaign</t>
  </si>
  <si>
    <t xml:space="preserve"> 25/07/2023  </t>
  </si>
  <si>
    <t xml:space="preserve">Wakefield Batch 728  </t>
  </si>
  <si>
    <t>Transport and Property Services - Customer Services</t>
  </si>
  <si>
    <t xml:space="preserve">Area Maps and Guides for bus services </t>
  </si>
  <si>
    <t>DaySaver Leisure Travel Campaign</t>
  </si>
  <si>
    <t>Local labour market tool</t>
  </si>
  <si>
    <t>All Age Careers Blueprint for West Yorkshire</t>
  </si>
  <si>
    <t xml:space="preserve">Mayor Fares - Economist </t>
  </si>
  <si>
    <t>Policy and Development - Place and Environment</t>
  </si>
  <si>
    <t xml:space="preserve">West Yorkshire Local Aggregates Assessment </t>
  </si>
  <si>
    <t xml:space="preserve">Multiply - Adult Numeracy Training - Frontline Staff  Numeracy Ambassadors </t>
  </si>
  <si>
    <t>Bus insights and business skills case study</t>
  </si>
  <si>
    <t>Provision of Portfolio Management &amp; Appraisal Services Framework</t>
  </si>
  <si>
    <t>Actual Publication Date</t>
  </si>
  <si>
    <t>Workspace Name</t>
  </si>
  <si>
    <t>Quote/Tender Title</t>
  </si>
  <si>
    <t>References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</si>
</sst>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8" formatCode="&quot;£&quot;#,##0.00;[Red]\-&quot;£&quot;#,##0.00"/>
    <numFmt numFmtId="164" formatCode="dd/mm/yyyy;@"/>
    <numFmt numFmtId="165" formatCode="&quot;£&quot;#,##0.00"/>
    <numFmt numFmtId="166" formatCode="&quot;£&quot;#,##0"/>
    <numFmt numFmtId="167" formatCode="_(&quot;$&quot;* #,##0.00_);_(&quot;$&quot;* \(#,##0.00\);_(&quot;$&quot;* &quot;-&quot;??_);_(@_)"/>
    <numFmt numFmtId="168" formatCode="[$-10809]dd/mm/yyyy"/>
  </numFmts>
  <fonts count="30">
    <font>
      <sz val="12"/>
      <color theme="1"/>
      <name val="Arial"/>
      <family val="2"/>
    </font>
    <font>
      <sz val="12"/>
      <color theme="1"/>
      <name val="Arial"/>
      <family val="2"/>
    </font>
    <font>
      <sz val="12"/>
      <color rgb="FF006100"/>
      <name val="Arial"/>
      <family val="2"/>
    </font>
    <font>
      <sz val="12"/>
      <color rgb="FFFF0000"/>
      <name val="Arial"/>
      <family val="2"/>
    </font>
    <font>
      <b/>
      <sz val="12"/>
      <color theme="1"/>
      <name val="Arial"/>
      <family val="2"/>
    </font>
    <font>
      <sz val="11"/>
      <color theme="1"/>
      <name val="Calibri"/>
      <family val="2"/>
      <scheme val="minor"/>
    </font>
    <font>
      <sz val="12"/>
      <color rgb="FF000000"/>
      <name val="Arial"/>
      <family val="2"/>
    </font>
    <font>
      <sz val="12"/>
      <name val="Arial"/>
      <family val="2"/>
      <charset val="1"/>
    </font>
    <font>
      <sz val="12"/>
      <color rgb="FF0000FF"/>
      <name val="Arial"/>
      <family val="2"/>
    </font>
    <font>
      <sz val="12"/>
      <color theme="1"/>
      <name val="Arial Unicode MS"/>
    </font>
    <font>
      <sz val="12"/>
      <name val="Arial"/>
      <family val="2"/>
    </font>
    <font>
      <u/>
      <sz val="11"/>
      <color theme="10"/>
      <name val="Calibri"/>
      <family val="2"/>
      <scheme val="minor"/>
    </font>
    <font>
      <b/>
      <sz val="12"/>
      <color rgb="FF000000"/>
      <name val="Arial"/>
      <family val="2"/>
    </font>
    <font>
      <sz val="10"/>
      <name val="Arial"/>
      <family val="2"/>
    </font>
    <font>
      <sz val="12"/>
      <color rgb="FF002060"/>
      <name val="Arial"/>
      <family val="2"/>
    </font>
    <font>
      <sz val="11"/>
      <color rgb="FF000000"/>
      <name val="Arial"/>
      <family val="2"/>
    </font>
    <font>
      <i/>
      <sz val="12"/>
      <color theme="1"/>
      <name val="Arial"/>
      <family val="2"/>
    </font>
    <font>
      <sz val="11"/>
      <color theme="1"/>
      <name val="Arial"/>
      <family val="2"/>
    </font>
    <font>
      <sz val="10"/>
      <color theme="1"/>
      <name val="Arial Unicode MS"/>
    </font>
    <font>
      <sz val="12"/>
      <color rgb="FF4D5156"/>
      <name val="Arial"/>
      <family val="2"/>
      <charset val="1"/>
    </font>
    <font>
      <sz val="13.5"/>
      <color rgb="FF162335"/>
      <name val="Arial"/>
      <family val="2"/>
    </font>
    <font>
      <sz val="10"/>
      <color rgb="FF000000"/>
      <name val="Arial"/>
      <family val="2"/>
    </font>
    <font>
      <sz val="12"/>
      <color theme="1"/>
      <name val="Calibri"/>
      <family val="2"/>
      <scheme val="minor"/>
    </font>
    <font>
      <sz val="12"/>
      <color theme="1"/>
      <name val="Arial"/>
      <family val="2"/>
      <charset val="1"/>
    </font>
    <font>
      <sz val="12"/>
      <color rgb="FF444444"/>
      <name val="Arial"/>
      <family val="2"/>
    </font>
    <font>
      <sz val="11"/>
      <color rgb="FF444444"/>
      <name val="Calibri"/>
      <family val="2"/>
      <charset val="1"/>
    </font>
    <font>
      <sz val="9"/>
      <color indexed="81"/>
      <name val="Tahoma"/>
    </font>
    <font>
      <sz val="11"/>
      <color rgb="FF000000"/>
      <name val="Calibri"/>
      <family val="2"/>
      <scheme val="minor"/>
    </font>
    <font>
      <sz val="11"/>
      <name val="Calibri"/>
      <family val="2"/>
    </font>
    <font>
      <b/>
      <sz val="10"/>
      <color rgb="FF000000"/>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328ECC"/>
        <bgColor rgb="FF328ECC"/>
      </patternFill>
    </fill>
  </fills>
  <borders count="34">
    <border>
      <left/>
      <right/>
      <top/>
      <bottom/>
      <diagonal/>
    </border>
    <border>
      <left style="thin">
        <color rgb="FF000000"/>
      </left>
      <right style="thin">
        <color rgb="FF000000"/>
      </right>
      <top style="thin">
        <color rgb="FF000000"/>
      </top>
      <bottom/>
      <diagonal/>
    </border>
    <border>
      <left style="thin">
        <color auto="1"/>
      </left>
      <right/>
      <top style="thin">
        <color auto="1"/>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auto="1"/>
      </left>
      <right/>
      <top/>
      <bottom/>
      <diagonal/>
    </border>
    <border>
      <left style="thin">
        <color auto="1"/>
      </left>
      <right style="thin">
        <color auto="1"/>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style="thin">
        <color indexed="64"/>
      </left>
      <right style="thin">
        <color rgb="FF000000"/>
      </right>
      <top/>
      <bottom style="thin">
        <color auto="1"/>
      </bottom>
      <diagonal/>
    </border>
    <border>
      <left style="thin">
        <color rgb="FF000000"/>
      </left>
      <right/>
      <top style="thin">
        <color rgb="FF000000"/>
      </top>
      <bottom style="thin">
        <color rgb="FF000000"/>
      </bottom>
      <diagonal/>
    </border>
    <border>
      <left/>
      <right style="thin">
        <color auto="1"/>
      </right>
      <top/>
      <bottom style="thin">
        <color auto="1"/>
      </bottom>
      <diagonal/>
    </border>
    <border>
      <left/>
      <right/>
      <top style="thin">
        <color rgb="FF000000"/>
      </top>
      <bottom style="thin">
        <color rgb="FF000000"/>
      </bottom>
      <diagonal/>
    </border>
    <border>
      <left/>
      <right/>
      <top style="thin">
        <color auto="1"/>
      </top>
      <bottom/>
      <diagonal/>
    </border>
    <border>
      <left style="thin">
        <color auto="1"/>
      </left>
      <right style="thin">
        <color rgb="FF000000"/>
      </right>
      <top style="thin">
        <color rgb="FF000000"/>
      </top>
      <bottom style="thin">
        <color indexed="64"/>
      </bottom>
      <diagonal/>
    </border>
    <border>
      <left style="thin">
        <color rgb="FF000000"/>
      </left>
      <right style="thin">
        <color auto="1"/>
      </right>
      <top style="thin">
        <color rgb="FF000000"/>
      </top>
      <bottom style="thin">
        <color indexed="64"/>
      </bottom>
      <diagonal/>
    </border>
    <border>
      <left style="thin">
        <color rgb="FF000000"/>
      </left>
      <right/>
      <top/>
      <bottom/>
      <diagonal/>
    </border>
    <border>
      <left/>
      <right/>
      <top style="thin">
        <color rgb="FF000000"/>
      </top>
      <bottom/>
      <diagonal/>
    </border>
    <border>
      <left style="thin">
        <color indexed="64"/>
      </left>
      <right style="thin">
        <color indexed="64"/>
      </right>
      <top style="thin">
        <color indexed="64"/>
      </top>
      <bottom style="thin">
        <color rgb="FF000000"/>
      </bottom>
      <diagonal/>
    </border>
    <border>
      <left/>
      <right style="thin">
        <color indexed="64"/>
      </right>
      <top style="thin">
        <color indexed="64"/>
      </top>
      <bottom style="thin">
        <color rgb="FF000000"/>
      </bottom>
      <diagonal/>
    </border>
    <border>
      <left style="thin">
        <color auto="1"/>
      </left>
      <right style="thin">
        <color auto="1"/>
      </right>
      <top style="thin">
        <color indexed="64"/>
      </top>
      <bottom style="medium">
        <color indexed="64"/>
      </bottom>
      <diagonal/>
    </border>
  </borders>
  <cellStyleXfs count="5">
    <xf numFmtId="0" fontId="0" fillId="0" borderId="0"/>
    <xf numFmtId="0" fontId="5" fillId="0" borderId="0"/>
    <xf numFmtId="0" fontId="11" fillId="0" borderId="0" applyNumberFormat="0" applyFill="0" applyBorder="0" applyAlignment="0" applyProtection="0"/>
    <xf numFmtId="167" fontId="5" fillId="0" borderId="0" applyFont="0" applyFill="0" applyBorder="0" applyAlignment="0" applyProtection="0"/>
    <xf numFmtId="0" fontId="27" fillId="0" borderId="0"/>
  </cellStyleXfs>
  <cellXfs count="325">
    <xf numFmtId="0" fontId="0" fillId="0" borderId="0" xfId="0"/>
    <xf numFmtId="0" fontId="4" fillId="2" borderId="1" xfId="1" applyFont="1" applyFill="1" applyBorder="1" applyAlignment="1">
      <alignment horizontal="center" vertical="center" wrapText="1"/>
    </xf>
    <xf numFmtId="164" fontId="4" fillId="2" borderId="1" xfId="1" applyNumberFormat="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165" fontId="4" fillId="2" borderId="1" xfId="1" applyNumberFormat="1" applyFont="1" applyFill="1" applyBorder="1" applyAlignment="1">
      <alignment horizontal="center" vertical="center" wrapText="1"/>
    </xf>
    <xf numFmtId="0" fontId="1" fillId="0" borderId="0" xfId="1" applyFont="1" applyAlignment="1">
      <alignment horizontal="center" vertical="center"/>
    </xf>
    <xf numFmtId="0" fontId="1" fillId="0" borderId="5" xfId="1" applyFont="1" applyBorder="1" applyAlignment="1">
      <alignment horizontal="center" vertical="center" wrapText="1"/>
    </xf>
    <xf numFmtId="14" fontId="1" fillId="0" borderId="5" xfId="1" applyNumberFormat="1" applyFont="1" applyBorder="1" applyAlignment="1">
      <alignment horizontal="center" vertical="center" wrapText="1"/>
    </xf>
    <xf numFmtId="14" fontId="1" fillId="0" borderId="5" xfId="1" applyNumberFormat="1" applyFont="1" applyBorder="1" applyAlignment="1">
      <alignment horizontal="center" vertical="center"/>
    </xf>
    <xf numFmtId="0" fontId="1" fillId="0" borderId="5" xfId="1" applyFont="1" applyBorder="1" applyAlignment="1">
      <alignment horizontal="center" vertical="center"/>
    </xf>
    <xf numFmtId="0" fontId="1" fillId="0" borderId="5" xfId="1" quotePrefix="1" applyFont="1" applyBorder="1" applyAlignment="1">
      <alignment horizontal="center" vertical="center"/>
    </xf>
    <xf numFmtId="8" fontId="6" fillId="0" borderId="5" xfId="1" applyNumberFormat="1" applyFont="1" applyBorder="1" applyAlignment="1">
      <alignment horizontal="center" vertical="center"/>
    </xf>
    <xf numFmtId="165" fontId="1" fillId="0" borderId="5" xfId="1" applyNumberFormat="1" applyFont="1" applyBorder="1" applyAlignment="1">
      <alignment horizontal="center" vertical="center"/>
    </xf>
    <xf numFmtId="0" fontId="1" fillId="0" borderId="6" xfId="1" applyFont="1" applyBorder="1" applyAlignment="1">
      <alignment horizontal="center" vertical="center" wrapText="1"/>
    </xf>
    <xf numFmtId="14" fontId="1" fillId="0" borderId="6" xfId="1" applyNumberFormat="1" applyFont="1" applyBorder="1" applyAlignment="1">
      <alignment horizontal="center" vertical="center" wrapText="1"/>
    </xf>
    <xf numFmtId="14" fontId="1" fillId="0" borderId="7" xfId="1" applyNumberFormat="1" applyFont="1" applyBorder="1" applyAlignment="1">
      <alignment horizontal="center" vertical="center" wrapText="1"/>
    </xf>
    <xf numFmtId="0" fontId="1" fillId="0" borderId="7" xfId="1" applyFont="1" applyBorder="1" applyAlignment="1">
      <alignment horizontal="center" vertical="center"/>
    </xf>
    <xf numFmtId="14" fontId="1" fillId="0" borderId="8" xfId="1" applyNumberFormat="1" applyFont="1" applyBorder="1" applyAlignment="1">
      <alignment horizontal="center" vertical="center"/>
    </xf>
    <xf numFmtId="0" fontId="1" fillId="0" borderId="9" xfId="1" applyFont="1" applyBorder="1" applyAlignment="1">
      <alignment horizontal="center" vertical="center" wrapText="1"/>
    </xf>
    <xf numFmtId="0" fontId="1" fillId="0" borderId="8" xfId="1" applyFont="1" applyBorder="1" applyAlignment="1">
      <alignment horizontal="center" vertical="center"/>
    </xf>
    <xf numFmtId="0" fontId="1" fillId="0" borderId="6" xfId="1" applyFont="1" applyBorder="1" applyAlignment="1">
      <alignment horizontal="center" vertical="center"/>
    </xf>
    <xf numFmtId="166" fontId="1" fillId="0" borderId="6" xfId="1" applyNumberFormat="1" applyFont="1" applyBorder="1" applyAlignment="1">
      <alignment horizontal="center" vertical="center" wrapText="1"/>
    </xf>
    <xf numFmtId="165" fontId="1" fillId="0" borderId="6" xfId="1" applyNumberFormat="1" applyFont="1" applyBorder="1" applyAlignment="1">
      <alignment horizontal="center" vertical="center" wrapText="1"/>
    </xf>
    <xf numFmtId="0" fontId="1" fillId="0" borderId="8" xfId="1" applyFont="1" applyBorder="1" applyAlignment="1">
      <alignment horizontal="center" vertical="center" wrapText="1"/>
    </xf>
    <xf numFmtId="14" fontId="1" fillId="0" borderId="6" xfId="1" applyNumberFormat="1" applyFont="1" applyBorder="1" applyAlignment="1">
      <alignment horizontal="center" vertical="center"/>
    </xf>
    <xf numFmtId="164" fontId="1" fillId="0" borderId="5" xfId="1" applyNumberFormat="1" applyFont="1" applyBorder="1" applyAlignment="1">
      <alignment horizontal="center" vertical="center" wrapText="1"/>
    </xf>
    <xf numFmtId="165" fontId="1" fillId="0" borderId="5" xfId="1" applyNumberFormat="1" applyFont="1" applyBorder="1" applyAlignment="1">
      <alignment horizontal="center" vertical="center" wrapText="1"/>
    </xf>
    <xf numFmtId="0" fontId="1" fillId="0" borderId="10" xfId="1" applyFont="1" applyBorder="1" applyAlignment="1">
      <alignment horizontal="center" vertical="center"/>
    </xf>
    <xf numFmtId="0" fontId="1" fillId="0" borderId="10" xfId="1" applyFont="1" applyBorder="1" applyAlignment="1">
      <alignment horizontal="center" vertical="center" wrapText="1"/>
    </xf>
    <xf numFmtId="0" fontId="6" fillId="0" borderId="10" xfId="1" applyFont="1" applyBorder="1" applyAlignment="1">
      <alignment horizontal="center" wrapText="1"/>
    </xf>
    <xf numFmtId="164" fontId="1" fillId="0" borderId="10" xfId="1" applyNumberFormat="1" applyFont="1" applyBorder="1" applyAlignment="1">
      <alignment horizontal="center" vertical="center"/>
    </xf>
    <xf numFmtId="0" fontId="1" fillId="0" borderId="11" xfId="1" applyFont="1" applyBorder="1" applyAlignment="1">
      <alignment horizontal="center" vertical="center"/>
    </xf>
    <xf numFmtId="0" fontId="1" fillId="0" borderId="12" xfId="1" applyFont="1" applyBorder="1" applyAlignment="1">
      <alignment horizontal="center" vertical="center"/>
    </xf>
    <xf numFmtId="0" fontId="1" fillId="0" borderId="13" xfId="1" applyFont="1" applyBorder="1" applyAlignment="1">
      <alignment horizontal="center" vertical="center"/>
    </xf>
    <xf numFmtId="0" fontId="7" fillId="0" borderId="10" xfId="1" applyFont="1" applyBorder="1" applyAlignment="1">
      <alignment horizontal="center" vertical="center"/>
    </xf>
    <xf numFmtId="0" fontId="6" fillId="0" borderId="10" xfId="1" applyFont="1" applyBorder="1" applyAlignment="1">
      <alignment horizontal="center" vertical="center"/>
    </xf>
    <xf numFmtId="165" fontId="1" fillId="0" borderId="10" xfId="1" applyNumberFormat="1" applyFont="1" applyBorder="1" applyAlignment="1">
      <alignment horizontal="center" vertical="center"/>
    </xf>
    <xf numFmtId="0" fontId="8" fillId="0" borderId="12" xfId="1" applyFont="1" applyBorder="1" applyAlignment="1">
      <alignment horizontal="center" vertical="center"/>
    </xf>
    <xf numFmtId="14" fontId="1" fillId="0" borderId="12" xfId="1" applyNumberFormat="1" applyFont="1" applyBorder="1" applyAlignment="1">
      <alignment horizontal="center" vertical="center"/>
    </xf>
    <xf numFmtId="14" fontId="1" fillId="0" borderId="10" xfId="1" applyNumberFormat="1" applyFont="1" applyBorder="1" applyAlignment="1">
      <alignment horizontal="center" vertical="center"/>
    </xf>
    <xf numFmtId="0" fontId="1" fillId="0" borderId="14" xfId="1" applyFont="1" applyBorder="1" applyAlignment="1">
      <alignment horizontal="center" vertical="center" wrapText="1"/>
    </xf>
    <xf numFmtId="14" fontId="1" fillId="0" borderId="14" xfId="1" applyNumberFormat="1" applyFont="1" applyBorder="1" applyAlignment="1">
      <alignment horizontal="center" vertical="center" wrapText="1"/>
    </xf>
    <xf numFmtId="0" fontId="1" fillId="0" borderId="14" xfId="1" applyFont="1" applyBorder="1" applyAlignment="1">
      <alignment horizontal="center" vertical="center"/>
    </xf>
    <xf numFmtId="14" fontId="1" fillId="0" borderId="15" xfId="1" applyNumberFormat="1" applyFont="1" applyBorder="1" applyAlignment="1">
      <alignment horizontal="center" vertical="center" wrapText="1"/>
    </xf>
    <xf numFmtId="0" fontId="1" fillId="0" borderId="15" xfId="1" applyFont="1" applyBorder="1" applyAlignment="1">
      <alignment horizontal="center" vertical="center"/>
    </xf>
    <xf numFmtId="0" fontId="1" fillId="0" borderId="16" xfId="1" applyFont="1" applyBorder="1" applyAlignment="1">
      <alignment horizontal="center" vertical="center" wrapText="1"/>
    </xf>
    <xf numFmtId="0" fontId="1" fillId="0" borderId="14" xfId="1" quotePrefix="1" applyFont="1" applyBorder="1" applyAlignment="1">
      <alignment horizontal="center" vertical="center"/>
    </xf>
    <xf numFmtId="165" fontId="1" fillId="0" borderId="14" xfId="1" applyNumberFormat="1" applyFont="1" applyBorder="1" applyAlignment="1">
      <alignment horizontal="center" vertical="center"/>
    </xf>
    <xf numFmtId="0" fontId="8" fillId="0" borderId="5" xfId="1" applyFont="1" applyBorder="1" applyAlignment="1">
      <alignment horizontal="center" vertical="center"/>
    </xf>
    <xf numFmtId="14" fontId="1" fillId="0" borderId="14" xfId="1" applyNumberFormat="1" applyFont="1" applyBorder="1" applyAlignment="1">
      <alignment horizontal="center" vertical="center"/>
    </xf>
    <xf numFmtId="14" fontId="9" fillId="0" borderId="14" xfId="1" applyNumberFormat="1" applyFont="1" applyBorder="1" applyAlignment="1">
      <alignment horizontal="center" vertical="center" wrapText="1"/>
    </xf>
    <xf numFmtId="0" fontId="10" fillId="0" borderId="0" xfId="1" applyFont="1" applyAlignment="1">
      <alignment horizontal="center" vertical="center" wrapText="1"/>
    </xf>
    <xf numFmtId="0" fontId="1" fillId="0" borderId="14" xfId="1" quotePrefix="1" applyFont="1" applyBorder="1" applyAlignment="1">
      <alignment horizontal="center" vertical="center" wrapText="1"/>
    </xf>
    <xf numFmtId="0" fontId="1" fillId="0" borderId="3" xfId="1" applyFont="1" applyBorder="1" applyAlignment="1">
      <alignment horizontal="center" vertical="center" wrapText="1"/>
    </xf>
    <xf numFmtId="6" fontId="1" fillId="0" borderId="5" xfId="1" applyNumberFormat="1" applyFont="1" applyBorder="1" applyAlignment="1">
      <alignment horizontal="center" vertical="center" wrapText="1"/>
    </xf>
    <xf numFmtId="165" fontId="1" fillId="0" borderId="14" xfId="1" applyNumberFormat="1" applyFont="1" applyBorder="1" applyAlignment="1">
      <alignment horizontal="center" vertical="center" wrapText="1"/>
    </xf>
    <xf numFmtId="0" fontId="11" fillId="0" borderId="14" xfId="2" applyBorder="1"/>
    <xf numFmtId="8" fontId="1" fillId="0" borderId="5" xfId="1" applyNumberFormat="1" applyFont="1" applyBorder="1" applyAlignment="1">
      <alignment horizontal="center" vertical="center" wrapText="1"/>
    </xf>
    <xf numFmtId="0" fontId="11" fillId="0" borderId="0" xfId="2" applyBorder="1"/>
    <xf numFmtId="14" fontId="12" fillId="0" borderId="0" xfId="1" applyNumberFormat="1" applyFont="1" applyAlignment="1">
      <alignment wrapText="1"/>
    </xf>
    <xf numFmtId="0" fontId="12" fillId="0" borderId="0" xfId="1" applyFont="1" applyAlignment="1">
      <alignment wrapText="1"/>
    </xf>
    <xf numFmtId="0" fontId="6" fillId="0" borderId="0" xfId="1" applyFont="1"/>
    <xf numFmtId="8" fontId="6" fillId="0" borderId="0" xfId="1" applyNumberFormat="1" applyFont="1"/>
    <xf numFmtId="9" fontId="6" fillId="0" borderId="0" xfId="1" applyNumberFormat="1" applyFont="1" applyAlignment="1">
      <alignment wrapText="1"/>
    </xf>
    <xf numFmtId="0" fontId="6" fillId="0" borderId="0" xfId="1" applyFont="1" applyAlignment="1">
      <alignment wrapText="1"/>
    </xf>
    <xf numFmtId="0" fontId="2" fillId="0" borderId="0" xfId="1" applyFont="1" applyAlignment="1">
      <alignment wrapText="1"/>
    </xf>
    <xf numFmtId="0" fontId="1" fillId="0" borderId="12" xfId="1" applyFont="1" applyBorder="1" applyAlignment="1">
      <alignment horizontal="center" vertical="center" wrapText="1"/>
    </xf>
    <xf numFmtId="14" fontId="1" fillId="0" borderId="10" xfId="1" applyNumberFormat="1" applyFont="1" applyBorder="1" applyAlignment="1">
      <alignment horizontal="center" vertical="center" wrapText="1"/>
    </xf>
    <xf numFmtId="0" fontId="1" fillId="0" borderId="17" xfId="1" applyFont="1" applyBorder="1" applyAlignment="1">
      <alignment horizontal="center" vertical="center" wrapText="1"/>
    </xf>
    <xf numFmtId="0" fontId="1" fillId="0" borderId="11" xfId="1" applyFont="1" applyBorder="1" applyAlignment="1">
      <alignment horizontal="center" vertical="center" wrapText="1"/>
    </xf>
    <xf numFmtId="0" fontId="1" fillId="0" borderId="13" xfId="1" applyFont="1" applyBorder="1" applyAlignment="1">
      <alignment horizontal="center" vertical="center" wrapText="1"/>
    </xf>
    <xf numFmtId="6" fontId="1" fillId="0" borderId="12" xfId="1" applyNumberFormat="1" applyFont="1" applyBorder="1" applyAlignment="1">
      <alignment horizontal="center" vertical="center" wrapText="1"/>
    </xf>
    <xf numFmtId="8" fontId="1" fillId="0" borderId="10" xfId="1" applyNumberFormat="1" applyFont="1" applyBorder="1" applyAlignment="1">
      <alignment horizontal="center" vertical="center" wrapText="1"/>
    </xf>
    <xf numFmtId="0" fontId="1" fillId="0" borderId="1" xfId="1" applyFont="1" applyBorder="1" applyAlignment="1">
      <alignment horizontal="center" vertical="center" wrapText="1"/>
    </xf>
    <xf numFmtId="14" fontId="1" fillId="0" borderId="1" xfId="1" applyNumberFormat="1" applyFont="1" applyBorder="1" applyAlignment="1">
      <alignment horizontal="center" vertical="center" wrapText="1"/>
    </xf>
    <xf numFmtId="14" fontId="1" fillId="0" borderId="2" xfId="1" applyNumberFormat="1" applyFont="1" applyBorder="1" applyAlignment="1">
      <alignment horizontal="center" vertical="center" wrapText="1"/>
    </xf>
    <xf numFmtId="0" fontId="1" fillId="0" borderId="2" xfId="1" applyFont="1" applyBorder="1" applyAlignment="1">
      <alignment horizontal="center" vertical="center" wrapText="1"/>
    </xf>
    <xf numFmtId="0" fontId="1" fillId="0" borderId="4" xfId="1" applyFont="1" applyBorder="1" applyAlignment="1">
      <alignment horizontal="center" vertical="center" wrapText="1"/>
    </xf>
    <xf numFmtId="8" fontId="1" fillId="0" borderId="1" xfId="1" applyNumberFormat="1" applyFont="1" applyBorder="1" applyAlignment="1">
      <alignment horizontal="center" vertical="center" wrapText="1"/>
    </xf>
    <xf numFmtId="14" fontId="1" fillId="0" borderId="3" xfId="1" applyNumberFormat="1" applyFont="1" applyBorder="1" applyAlignment="1">
      <alignment horizontal="center" vertical="center"/>
    </xf>
    <xf numFmtId="14" fontId="1" fillId="0" borderId="1" xfId="1" applyNumberFormat="1" applyFont="1" applyBorder="1" applyAlignment="1">
      <alignment horizontal="center" vertical="center"/>
    </xf>
    <xf numFmtId="0" fontId="1" fillId="0" borderId="18" xfId="1" applyFont="1" applyBorder="1" applyAlignment="1">
      <alignment horizontal="center" vertical="center" wrapText="1"/>
    </xf>
    <xf numFmtId="0" fontId="1" fillId="0" borderId="15" xfId="1" applyFont="1" applyBorder="1" applyAlignment="1">
      <alignment horizontal="center" vertical="center" wrapText="1"/>
    </xf>
    <xf numFmtId="0" fontId="1" fillId="0" borderId="19" xfId="1" applyFont="1" applyBorder="1" applyAlignment="1">
      <alignment horizontal="center" vertical="center" wrapText="1"/>
    </xf>
    <xf numFmtId="0" fontId="1" fillId="0" borderId="0" xfId="1" applyFont="1" applyAlignment="1">
      <alignment horizontal="center" vertical="center" wrapText="1"/>
    </xf>
    <xf numFmtId="164" fontId="1" fillId="0" borderId="5" xfId="1" applyNumberFormat="1" applyFont="1" applyBorder="1" applyAlignment="1">
      <alignment horizontal="center" vertical="center"/>
    </xf>
    <xf numFmtId="0" fontId="1" fillId="0" borderId="19" xfId="1" applyFont="1" applyBorder="1" applyAlignment="1">
      <alignment horizontal="center" vertical="center"/>
    </xf>
    <xf numFmtId="164" fontId="1" fillId="0" borderId="10" xfId="1" applyNumberFormat="1" applyFont="1" applyBorder="1" applyAlignment="1">
      <alignment horizontal="center" vertical="center" wrapText="1"/>
    </xf>
    <xf numFmtId="0" fontId="1" fillId="0" borderId="0" xfId="1" quotePrefix="1" applyFont="1" applyAlignment="1">
      <alignment horizontal="center" vertical="center"/>
    </xf>
    <xf numFmtId="0" fontId="1" fillId="3" borderId="10" xfId="1" applyFont="1" applyFill="1" applyBorder="1" applyAlignment="1">
      <alignment horizontal="center" vertical="center"/>
    </xf>
    <xf numFmtId="165" fontId="1" fillId="0" borderId="10" xfId="1" applyNumberFormat="1" applyFont="1" applyBorder="1" applyAlignment="1">
      <alignment horizontal="center" vertical="center" wrapText="1"/>
    </xf>
    <xf numFmtId="0" fontId="1" fillId="0" borderId="0" xfId="1" quotePrefix="1" applyFont="1" applyAlignment="1">
      <alignment horizontal="center" vertical="center" wrapText="1"/>
    </xf>
    <xf numFmtId="0" fontId="1" fillId="0" borderId="5" xfId="1" quotePrefix="1" applyFont="1" applyBorder="1" applyAlignment="1">
      <alignment horizontal="center" vertical="center" wrapText="1"/>
    </xf>
    <xf numFmtId="0" fontId="1" fillId="0" borderId="1" xfId="1" applyFont="1" applyBorder="1" applyAlignment="1">
      <alignment horizontal="center" vertical="center"/>
    </xf>
    <xf numFmtId="164" fontId="1" fillId="0" borderId="1" xfId="1" applyNumberFormat="1" applyFont="1" applyBorder="1" applyAlignment="1">
      <alignment horizontal="center" vertical="center"/>
    </xf>
    <xf numFmtId="14" fontId="1" fillId="0" borderId="2" xfId="1" applyNumberFormat="1" applyFont="1" applyBorder="1" applyAlignment="1">
      <alignment horizontal="center" vertical="center"/>
    </xf>
    <xf numFmtId="0" fontId="1" fillId="0" borderId="2" xfId="1" applyFont="1" applyBorder="1" applyAlignment="1">
      <alignment horizontal="center" vertical="center"/>
    </xf>
    <xf numFmtId="0" fontId="1" fillId="0" borderId="4" xfId="1" applyFont="1" applyBorder="1" applyAlignment="1">
      <alignment horizontal="center" vertical="center"/>
    </xf>
    <xf numFmtId="165" fontId="1" fillId="0" borderId="1" xfId="1" applyNumberFormat="1" applyFont="1" applyBorder="1" applyAlignment="1">
      <alignment horizontal="center" vertical="center"/>
    </xf>
    <xf numFmtId="0" fontId="1" fillId="0" borderId="3" xfId="1" applyFont="1" applyBorder="1" applyAlignment="1">
      <alignment horizontal="center" vertical="center"/>
    </xf>
    <xf numFmtId="0" fontId="10" fillId="0" borderId="1" xfId="1" applyFont="1" applyBorder="1" applyAlignment="1">
      <alignment horizontal="center" vertical="center"/>
    </xf>
    <xf numFmtId="0" fontId="10" fillId="0" borderId="3" xfId="1" applyFont="1" applyBorder="1" applyAlignment="1">
      <alignment horizontal="center" vertical="center"/>
    </xf>
    <xf numFmtId="165" fontId="1" fillId="0" borderId="1" xfId="1" applyNumberFormat="1" applyFont="1" applyBorder="1" applyAlignment="1">
      <alignment horizontal="center" vertical="center" wrapText="1"/>
    </xf>
    <xf numFmtId="165" fontId="1" fillId="0" borderId="3" xfId="1" applyNumberFormat="1" applyFont="1" applyBorder="1" applyAlignment="1">
      <alignment horizontal="center" vertical="center"/>
    </xf>
    <xf numFmtId="0" fontId="8" fillId="0" borderId="3" xfId="1" applyFont="1" applyBorder="1" applyAlignment="1">
      <alignment horizontal="center" vertical="center"/>
    </xf>
    <xf numFmtId="0" fontId="6" fillId="0" borderId="12" xfId="1" applyFont="1" applyBorder="1" applyAlignment="1">
      <alignment horizontal="center" vertical="center" wrapText="1"/>
    </xf>
    <xf numFmtId="164" fontId="1" fillId="0" borderId="12" xfId="1" applyNumberFormat="1" applyFont="1" applyBorder="1" applyAlignment="1">
      <alignment horizontal="center" vertical="center"/>
    </xf>
    <xf numFmtId="0" fontId="6" fillId="0" borderId="20" xfId="1" applyFont="1" applyBorder="1" applyAlignment="1">
      <alignment horizontal="center" vertical="center" wrapText="1"/>
    </xf>
    <xf numFmtId="0" fontId="1" fillId="0" borderId="6" xfId="1" quotePrefix="1" applyFont="1" applyBorder="1" applyAlignment="1">
      <alignment horizontal="center" vertical="center" wrapText="1"/>
    </xf>
    <xf numFmtId="0" fontId="9" fillId="0" borderId="12" xfId="1" applyFont="1" applyBorder="1" applyAlignment="1">
      <alignment horizontal="center" vertical="center" wrapText="1"/>
    </xf>
    <xf numFmtId="8" fontId="6" fillId="0" borderId="12" xfId="1" applyNumberFormat="1" applyFont="1" applyBorder="1" applyAlignment="1">
      <alignment horizontal="center" vertical="center"/>
    </xf>
    <xf numFmtId="165" fontId="1" fillId="0" borderId="17" xfId="1" applyNumberFormat="1" applyFont="1" applyBorder="1" applyAlignment="1">
      <alignment horizontal="center" vertical="center" wrapText="1"/>
    </xf>
    <xf numFmtId="0" fontId="1" fillId="0" borderId="17" xfId="1" applyFont="1" applyBorder="1" applyAlignment="1">
      <alignment horizontal="center" vertical="center"/>
    </xf>
    <xf numFmtId="14" fontId="1" fillId="0" borderId="3" xfId="1" applyNumberFormat="1" applyFont="1" applyBorder="1" applyAlignment="1">
      <alignment horizontal="center" vertical="center" wrapText="1"/>
    </xf>
    <xf numFmtId="0" fontId="1" fillId="0" borderId="21" xfId="1" applyFont="1" applyBorder="1" applyAlignment="1">
      <alignment horizontal="center" vertical="center" wrapText="1"/>
    </xf>
    <xf numFmtId="0" fontId="1" fillId="0" borderId="3" xfId="1" quotePrefix="1" applyFont="1" applyBorder="1" applyAlignment="1">
      <alignment horizontal="center" vertical="center" wrapText="1"/>
    </xf>
    <xf numFmtId="8" fontId="6" fillId="0" borderId="3" xfId="1" applyNumberFormat="1" applyFont="1" applyBorder="1" applyAlignment="1">
      <alignment horizontal="center" vertical="center"/>
    </xf>
    <xf numFmtId="165" fontId="1" fillId="0" borderId="18" xfId="1" applyNumberFormat="1" applyFont="1" applyBorder="1" applyAlignment="1">
      <alignment horizontal="center" vertical="center" wrapText="1"/>
    </xf>
    <xf numFmtId="0" fontId="10" fillId="0" borderId="5" xfId="1" applyFont="1" applyBorder="1" applyAlignment="1">
      <alignment horizontal="center" vertical="center" wrapText="1"/>
    </xf>
    <xf numFmtId="0" fontId="10" fillId="0" borderId="5" xfId="1" applyFont="1" applyBorder="1" applyAlignment="1">
      <alignment horizontal="center" vertical="center"/>
    </xf>
    <xf numFmtId="165" fontId="1" fillId="0" borderId="12" xfId="1" applyNumberFormat="1" applyFont="1" applyBorder="1" applyAlignment="1">
      <alignment horizontal="center" vertical="center"/>
    </xf>
    <xf numFmtId="0" fontId="1" fillId="0" borderId="22" xfId="1" applyFont="1" applyBorder="1" applyAlignment="1">
      <alignment horizontal="center" vertical="center"/>
    </xf>
    <xf numFmtId="0" fontId="1" fillId="0" borderId="23" xfId="1" applyFont="1" applyBorder="1" applyAlignment="1">
      <alignment horizontal="center" vertical="center" wrapText="1"/>
    </xf>
    <xf numFmtId="0" fontId="8" fillId="0" borderId="5" xfId="1" applyFont="1" applyBorder="1" applyAlignment="1">
      <alignment horizontal="center" vertical="center" wrapText="1"/>
    </xf>
    <xf numFmtId="164" fontId="1" fillId="0" borderId="3" xfId="1" applyNumberFormat="1" applyFont="1" applyBorder="1" applyAlignment="1">
      <alignment horizontal="center" vertical="center"/>
    </xf>
    <xf numFmtId="0" fontId="1" fillId="0" borderId="21" xfId="1" applyFont="1" applyBorder="1" applyAlignment="1">
      <alignment horizontal="center" vertical="center"/>
    </xf>
    <xf numFmtId="14" fontId="9" fillId="0" borderId="5" xfId="1" applyNumberFormat="1" applyFont="1" applyBorder="1" applyAlignment="1">
      <alignment horizontal="center" vertical="center" wrapText="1"/>
    </xf>
    <xf numFmtId="0" fontId="9" fillId="0" borderId="5" xfId="1" applyFont="1" applyBorder="1" applyAlignment="1">
      <alignment horizontal="center" vertical="center" wrapText="1"/>
    </xf>
    <xf numFmtId="164" fontId="1" fillId="0" borderId="14" xfId="1" applyNumberFormat="1" applyFont="1" applyBorder="1" applyAlignment="1">
      <alignment horizontal="center" vertical="center"/>
    </xf>
    <xf numFmtId="8" fontId="6" fillId="0" borderId="14" xfId="1" applyNumberFormat="1" applyFont="1" applyBorder="1" applyAlignment="1">
      <alignment horizontal="center" vertical="center"/>
    </xf>
    <xf numFmtId="0" fontId="1" fillId="0" borderId="24" xfId="1" applyFont="1" applyBorder="1" applyAlignment="1">
      <alignment horizontal="center" vertical="center"/>
    </xf>
    <xf numFmtId="49" fontId="1" fillId="0" borderId="0" xfId="1" applyNumberFormat="1" applyFont="1" applyAlignment="1">
      <alignment horizontal="center" vertical="center"/>
    </xf>
    <xf numFmtId="165" fontId="1" fillId="0" borderId="12" xfId="1" applyNumberFormat="1" applyFont="1" applyBorder="1" applyAlignment="1">
      <alignment horizontal="center" vertical="center" wrapText="1"/>
    </xf>
    <xf numFmtId="14" fontId="1" fillId="0" borderId="12" xfId="1" applyNumberFormat="1" applyFont="1" applyBorder="1" applyAlignment="1">
      <alignment horizontal="center" vertical="center" wrapText="1"/>
    </xf>
    <xf numFmtId="0" fontId="1" fillId="0" borderId="24" xfId="1" applyFont="1" applyBorder="1" applyAlignment="1">
      <alignment horizontal="center" vertical="center" wrapText="1"/>
    </xf>
    <xf numFmtId="166" fontId="1" fillId="0" borderId="12" xfId="1" applyNumberFormat="1" applyFont="1" applyBorder="1" applyAlignment="1">
      <alignment horizontal="center" vertical="center" wrapText="1"/>
    </xf>
    <xf numFmtId="0" fontId="1" fillId="0" borderId="25" xfId="1" applyFont="1" applyBorder="1" applyAlignment="1">
      <alignment horizontal="center" vertical="center" wrapText="1"/>
    </xf>
    <xf numFmtId="0" fontId="1" fillId="0" borderId="23" xfId="1" applyFont="1" applyBorder="1" applyAlignment="1">
      <alignment horizontal="left" vertical="center" wrapText="1"/>
    </xf>
    <xf numFmtId="164" fontId="1" fillId="0" borderId="23" xfId="1" applyNumberFormat="1" applyFont="1" applyBorder="1" applyAlignment="1">
      <alignment horizontal="center" vertical="center"/>
    </xf>
    <xf numFmtId="164" fontId="1" fillId="0" borderId="16" xfId="1" applyNumberFormat="1" applyFont="1" applyBorder="1" applyAlignment="1">
      <alignment horizontal="center" vertical="center"/>
    </xf>
    <xf numFmtId="0" fontId="13" fillId="0" borderId="14" xfId="1" applyFont="1" applyBorder="1" applyAlignment="1">
      <alignment horizontal="center" vertical="center"/>
    </xf>
    <xf numFmtId="0" fontId="14" fillId="0" borderId="14" xfId="1" applyFont="1" applyBorder="1" applyAlignment="1">
      <alignment horizontal="center" vertical="center"/>
    </xf>
    <xf numFmtId="165" fontId="1" fillId="0" borderId="2" xfId="1" applyNumberFormat="1" applyFont="1" applyBorder="1" applyAlignment="1">
      <alignment horizontal="center" vertical="center"/>
    </xf>
    <xf numFmtId="8" fontId="10" fillId="0" borderId="14" xfId="1" applyNumberFormat="1" applyFont="1" applyBorder="1" applyAlignment="1">
      <alignment horizontal="center" vertical="center"/>
    </xf>
    <xf numFmtId="0" fontId="4" fillId="0" borderId="0" xfId="1" applyFont="1" applyAlignment="1">
      <alignment horizontal="center" vertical="center" wrapText="1"/>
    </xf>
    <xf numFmtId="14" fontId="1" fillId="0" borderId="23" xfId="1" applyNumberFormat="1" applyFont="1" applyBorder="1" applyAlignment="1">
      <alignment horizontal="center" vertical="center" wrapText="1"/>
    </xf>
    <xf numFmtId="14" fontId="1" fillId="0" borderId="23" xfId="1" applyNumberFormat="1" applyFont="1" applyBorder="1" applyAlignment="1">
      <alignment horizontal="center" vertical="center"/>
    </xf>
    <xf numFmtId="8" fontId="6" fillId="0" borderId="2" xfId="1" applyNumberFormat="1" applyFont="1" applyBorder="1" applyAlignment="1">
      <alignment horizontal="center" vertical="center"/>
    </xf>
    <xf numFmtId="164" fontId="1" fillId="0" borderId="8" xfId="1" applyNumberFormat="1" applyFont="1" applyBorder="1" applyAlignment="1">
      <alignment horizontal="center" vertical="center"/>
    </xf>
    <xf numFmtId="164" fontId="1" fillId="0" borderId="7" xfId="1" applyNumberFormat="1" applyFont="1" applyBorder="1" applyAlignment="1">
      <alignment horizontal="center" vertical="center"/>
    </xf>
    <xf numFmtId="14" fontId="1" fillId="0" borderId="20" xfId="1" applyNumberFormat="1" applyFont="1" applyBorder="1" applyAlignment="1">
      <alignment horizontal="center" vertical="center"/>
    </xf>
    <xf numFmtId="0" fontId="10" fillId="0" borderId="20" xfId="1" applyFont="1" applyBorder="1" applyAlignment="1">
      <alignment horizontal="center" vertical="center"/>
    </xf>
    <xf numFmtId="0" fontId="1" fillId="0" borderId="8" xfId="1" quotePrefix="1" applyFont="1" applyBorder="1" applyAlignment="1">
      <alignment horizontal="center" vertical="center"/>
    </xf>
    <xf numFmtId="0" fontId="1" fillId="0" borderId="3" xfId="1" quotePrefix="1" applyFont="1" applyBorder="1" applyAlignment="1">
      <alignment horizontal="center" vertical="center"/>
    </xf>
    <xf numFmtId="8" fontId="6" fillId="0" borderId="8" xfId="1" applyNumberFormat="1" applyFont="1" applyBorder="1" applyAlignment="1">
      <alignment horizontal="center" vertical="center"/>
    </xf>
    <xf numFmtId="165" fontId="1" fillId="0" borderId="5" xfId="3" applyNumberFormat="1" applyFont="1" applyBorder="1" applyAlignment="1">
      <alignment horizontal="center" vertical="center"/>
    </xf>
    <xf numFmtId="0" fontId="8" fillId="0" borderId="14" xfId="1" applyFont="1" applyBorder="1" applyAlignment="1">
      <alignment horizontal="center" vertical="center"/>
    </xf>
    <xf numFmtId="0" fontId="1" fillId="0" borderId="23" xfId="1" applyFont="1" applyBorder="1" applyAlignment="1">
      <alignment horizontal="center" vertical="center"/>
    </xf>
    <xf numFmtId="14" fontId="1" fillId="0" borderId="16" xfId="1" applyNumberFormat="1" applyFont="1" applyBorder="1" applyAlignment="1">
      <alignment horizontal="center" vertical="center"/>
    </xf>
    <xf numFmtId="164" fontId="1" fillId="0" borderId="14" xfId="1" applyNumberFormat="1" applyFont="1" applyBorder="1" applyAlignment="1">
      <alignment horizontal="center" vertical="center" wrapText="1"/>
    </xf>
    <xf numFmtId="0" fontId="1" fillId="0" borderId="16" xfId="1" applyFont="1" applyBorder="1" applyAlignment="1">
      <alignment horizontal="center" vertical="center"/>
    </xf>
    <xf numFmtId="0" fontId="11" fillId="0" borderId="1" xfId="2" applyBorder="1" applyAlignment="1">
      <alignment horizontal="center" vertical="center"/>
    </xf>
    <xf numFmtId="0" fontId="10" fillId="0" borderId="3" xfId="1" applyFont="1" applyBorder="1" applyAlignment="1">
      <alignment horizontal="center" vertical="center" wrapText="1"/>
    </xf>
    <xf numFmtId="0" fontId="10" fillId="0" borderId="16" xfId="1" applyFont="1" applyBorder="1" applyAlignment="1">
      <alignment horizontal="center" vertical="center"/>
    </xf>
    <xf numFmtId="0" fontId="1" fillId="4" borderId="5" xfId="1" applyFont="1" applyFill="1" applyBorder="1" applyAlignment="1">
      <alignment horizontal="center" vertical="center"/>
    </xf>
    <xf numFmtId="164" fontId="4" fillId="0" borderId="14" xfId="1" applyNumberFormat="1" applyFont="1" applyBorder="1" applyAlignment="1">
      <alignment horizontal="center" vertical="center"/>
    </xf>
    <xf numFmtId="14" fontId="1" fillId="0" borderId="21" xfId="1" applyNumberFormat="1" applyFont="1" applyBorder="1" applyAlignment="1">
      <alignment horizontal="center" vertical="center"/>
    </xf>
    <xf numFmtId="0" fontId="6" fillId="0" borderId="5" xfId="1" applyFont="1" applyBorder="1" applyAlignment="1">
      <alignment horizontal="center" vertical="center" wrapText="1"/>
    </xf>
    <xf numFmtId="0" fontId="1" fillId="0" borderId="1" xfId="1" quotePrefix="1" applyFont="1" applyBorder="1" applyAlignment="1">
      <alignment horizontal="center" vertical="center" wrapText="1"/>
    </xf>
    <xf numFmtId="164" fontId="1" fillId="0" borderId="1" xfId="1" applyNumberFormat="1" applyFont="1" applyBorder="1" applyAlignment="1">
      <alignment horizontal="center" vertical="center" wrapText="1"/>
    </xf>
    <xf numFmtId="8" fontId="6" fillId="0" borderId="1" xfId="1" applyNumberFormat="1" applyFont="1" applyBorder="1" applyAlignment="1">
      <alignment horizontal="center" vertical="center"/>
    </xf>
    <xf numFmtId="165" fontId="4" fillId="0" borderId="0" xfId="1" applyNumberFormat="1" applyFont="1" applyAlignment="1">
      <alignment horizontal="center" vertical="center" wrapText="1"/>
    </xf>
    <xf numFmtId="165" fontId="1" fillId="0" borderId="8" xfId="1" applyNumberFormat="1" applyFont="1" applyBorder="1" applyAlignment="1">
      <alignment horizontal="center" vertical="center"/>
    </xf>
    <xf numFmtId="0" fontId="10" fillId="0" borderId="8" xfId="1" applyFont="1" applyBorder="1" applyAlignment="1">
      <alignment horizontal="center" vertical="center"/>
    </xf>
    <xf numFmtId="164" fontId="1" fillId="0" borderId="12" xfId="1" applyNumberFormat="1" applyFont="1" applyBorder="1" applyAlignment="1">
      <alignment horizontal="center" vertical="center" wrapText="1"/>
    </xf>
    <xf numFmtId="0" fontId="6" fillId="0" borderId="19" xfId="1" applyFont="1" applyBorder="1" applyAlignment="1">
      <alignment horizontal="center" vertical="center"/>
    </xf>
    <xf numFmtId="0" fontId="1" fillId="0" borderId="12" xfId="1" quotePrefix="1" applyFont="1" applyBorder="1" applyAlignment="1">
      <alignment horizontal="center" vertical="center"/>
    </xf>
    <xf numFmtId="0" fontId="1" fillId="0" borderId="5" xfId="1" applyFont="1" applyBorder="1" applyAlignment="1">
      <alignment horizontal="left" vertical="top" wrapText="1"/>
    </xf>
    <xf numFmtId="0" fontId="1" fillId="0" borderId="5" xfId="1" applyFont="1" applyBorder="1" applyAlignment="1">
      <alignment horizontal="left" vertical="center" wrapText="1"/>
    </xf>
    <xf numFmtId="0" fontId="1" fillId="0" borderId="5" xfId="1" applyFont="1" applyBorder="1" applyAlignment="1">
      <alignment horizontal="center"/>
    </xf>
    <xf numFmtId="164" fontId="6" fillId="0" borderId="8" xfId="1" applyNumberFormat="1" applyFont="1" applyBorder="1" applyAlignment="1">
      <alignment horizontal="center" vertical="center"/>
    </xf>
    <xf numFmtId="0" fontId="6" fillId="0" borderId="8" xfId="1" applyFont="1" applyBorder="1" applyAlignment="1">
      <alignment horizontal="center" vertical="center"/>
    </xf>
    <xf numFmtId="0" fontId="6" fillId="0" borderId="7" xfId="1" applyFont="1" applyBorder="1" applyAlignment="1">
      <alignment horizontal="center" vertical="center"/>
    </xf>
    <xf numFmtId="14" fontId="6" fillId="0" borderId="8" xfId="1" applyNumberFormat="1" applyFont="1" applyBorder="1" applyAlignment="1">
      <alignment horizontal="center" vertical="center"/>
    </xf>
    <xf numFmtId="0" fontId="6" fillId="0" borderId="20" xfId="1" applyFont="1" applyBorder="1" applyAlignment="1">
      <alignment horizontal="center" vertical="center"/>
    </xf>
    <xf numFmtId="165" fontId="6" fillId="0" borderId="8" xfId="1" applyNumberFormat="1" applyFont="1" applyBorder="1" applyAlignment="1">
      <alignment horizontal="center" vertical="center"/>
    </xf>
    <xf numFmtId="0" fontId="6" fillId="0" borderId="8" xfId="1" applyFont="1" applyBorder="1" applyAlignment="1">
      <alignment horizontal="center" vertical="center" wrapText="1"/>
    </xf>
    <xf numFmtId="14" fontId="1" fillId="0" borderId="8" xfId="1" applyNumberFormat="1" applyFont="1" applyBorder="1" applyAlignment="1">
      <alignment horizontal="center" vertical="center" wrapText="1"/>
    </xf>
    <xf numFmtId="0" fontId="1" fillId="0" borderId="20" xfId="1" applyFont="1" applyBorder="1" applyAlignment="1">
      <alignment horizontal="center" vertical="center" wrapText="1"/>
    </xf>
    <xf numFmtId="165" fontId="1" fillId="0" borderId="8" xfId="1" applyNumberFormat="1" applyFont="1" applyBorder="1" applyAlignment="1">
      <alignment horizontal="center" vertical="center" wrapText="1"/>
    </xf>
    <xf numFmtId="0" fontId="10" fillId="0" borderId="12" xfId="1" applyFont="1" applyBorder="1" applyAlignment="1">
      <alignment horizontal="center" vertical="center"/>
    </xf>
    <xf numFmtId="0" fontId="1" fillId="0" borderId="14" xfId="1" applyFont="1" applyBorder="1" applyAlignment="1">
      <alignment wrapText="1"/>
    </xf>
    <xf numFmtId="0" fontId="15" fillId="0" borderId="19" xfId="1" applyFont="1" applyBorder="1" applyAlignment="1">
      <alignment horizontal="center" vertical="center"/>
    </xf>
    <xf numFmtId="8" fontId="6" fillId="0" borderId="5" xfId="1" applyNumberFormat="1" applyFont="1" applyBorder="1" applyAlignment="1">
      <alignment horizontal="center" vertical="center" wrapText="1"/>
    </xf>
    <xf numFmtId="0" fontId="11" fillId="0" borderId="5" xfId="2" applyBorder="1"/>
    <xf numFmtId="14" fontId="6" fillId="0" borderId="5" xfId="1" applyNumberFormat="1" applyFont="1" applyBorder="1" applyAlignment="1">
      <alignment horizontal="center" vertical="center"/>
    </xf>
    <xf numFmtId="0" fontId="6" fillId="0" borderId="5" xfId="1" applyFont="1" applyBorder="1" applyAlignment="1">
      <alignment horizontal="center" vertical="center"/>
    </xf>
    <xf numFmtId="0" fontId="6" fillId="0" borderId="12" xfId="1" applyFont="1" applyBorder="1" applyAlignment="1">
      <alignment horizontal="center" vertical="center"/>
    </xf>
    <xf numFmtId="0" fontId="5" fillId="0" borderId="3" xfId="1" applyBorder="1" applyAlignment="1">
      <alignment horizontal="left" vertical="center" wrapText="1"/>
    </xf>
    <xf numFmtId="0" fontId="8" fillId="0" borderId="3" xfId="1" applyFont="1" applyBorder="1" applyAlignment="1">
      <alignment horizontal="center" vertical="center" wrapText="1"/>
    </xf>
    <xf numFmtId="164" fontId="1" fillId="0" borderId="15" xfId="1" applyNumberFormat="1" applyFont="1" applyBorder="1" applyAlignment="1">
      <alignment horizontal="center" vertical="center" wrapText="1"/>
    </xf>
    <xf numFmtId="164" fontId="1" fillId="0" borderId="2" xfId="1" applyNumberFormat="1" applyFont="1" applyBorder="1" applyAlignment="1">
      <alignment horizontal="center" vertical="center"/>
    </xf>
    <xf numFmtId="0" fontId="11" fillId="0" borderId="1" xfId="2" applyBorder="1"/>
    <xf numFmtId="14" fontId="1" fillId="0" borderId="18" xfId="1" applyNumberFormat="1" applyFont="1" applyBorder="1" applyAlignment="1">
      <alignment horizontal="center" vertical="center"/>
    </xf>
    <xf numFmtId="0" fontId="5" fillId="0" borderId="3" xfId="1" applyBorder="1" applyAlignment="1">
      <alignment horizontal="center" vertical="center" wrapText="1"/>
    </xf>
    <xf numFmtId="14" fontId="1" fillId="0" borderId="0" xfId="1" applyNumberFormat="1" applyFont="1" applyAlignment="1">
      <alignment horizontal="center" vertical="center"/>
    </xf>
    <xf numFmtId="0" fontId="6" fillId="0" borderId="12" xfId="1" applyFont="1" applyBorder="1" applyAlignment="1">
      <alignment horizontal="center" wrapText="1"/>
    </xf>
    <xf numFmtId="0" fontId="6" fillId="0" borderId="12" xfId="1" applyFont="1" applyBorder="1" applyAlignment="1">
      <alignment wrapText="1"/>
    </xf>
    <xf numFmtId="14" fontId="6" fillId="0" borderId="12" xfId="1" applyNumberFormat="1" applyFont="1" applyBorder="1" applyAlignment="1">
      <alignment horizontal="center" vertical="center" wrapText="1"/>
    </xf>
    <xf numFmtId="8" fontId="6" fillId="0" borderId="12" xfId="1" quotePrefix="1" applyNumberFormat="1" applyFont="1" applyBorder="1" applyAlignment="1">
      <alignment horizontal="center" vertical="center" wrapText="1"/>
    </xf>
    <xf numFmtId="16" fontId="6" fillId="0" borderId="12" xfId="1" applyNumberFormat="1" applyFont="1" applyBorder="1" applyAlignment="1">
      <alignment horizontal="center" vertical="center" wrapText="1"/>
    </xf>
    <xf numFmtId="14" fontId="6" fillId="0" borderId="12" xfId="1" applyNumberFormat="1" applyFont="1" applyBorder="1" applyAlignment="1">
      <alignment wrapText="1"/>
    </xf>
    <xf numFmtId="0" fontId="1" fillId="3" borderId="12" xfId="1" applyFont="1" applyFill="1" applyBorder="1" applyAlignment="1">
      <alignment horizontal="center" vertical="center" wrapText="1"/>
    </xf>
    <xf numFmtId="0" fontId="1" fillId="0" borderId="12" xfId="1" quotePrefix="1" applyFont="1" applyBorder="1" applyAlignment="1">
      <alignment horizontal="center" vertical="center" wrapText="1"/>
    </xf>
    <xf numFmtId="0" fontId="1" fillId="0" borderId="26" xfId="1" applyFont="1" applyBorder="1" applyAlignment="1">
      <alignment horizontal="center" vertical="center" wrapText="1"/>
    </xf>
    <xf numFmtId="164" fontId="1" fillId="0" borderId="21" xfId="1" applyNumberFormat="1" applyFont="1" applyBorder="1" applyAlignment="1">
      <alignment horizontal="center" vertical="center"/>
    </xf>
    <xf numFmtId="0" fontId="1" fillId="0" borderId="26" xfId="1" applyFont="1" applyBorder="1" applyAlignment="1">
      <alignment horizontal="center" vertical="center"/>
    </xf>
    <xf numFmtId="165" fontId="1" fillId="0" borderId="21" xfId="1" applyNumberFormat="1" applyFont="1" applyBorder="1" applyAlignment="1">
      <alignment horizontal="center" vertical="center"/>
    </xf>
    <xf numFmtId="0" fontId="8" fillId="0" borderId="21" xfId="1" applyFont="1" applyBorder="1" applyAlignment="1">
      <alignment horizontal="center" vertical="center"/>
    </xf>
    <xf numFmtId="0" fontId="6" fillId="0" borderId="26" xfId="1" applyFont="1" applyBorder="1" applyAlignment="1">
      <alignment horizontal="center" vertical="center" wrapText="1"/>
    </xf>
    <xf numFmtId="0" fontId="1" fillId="0" borderId="1" xfId="1" quotePrefix="1" applyFont="1" applyBorder="1" applyAlignment="1">
      <alignment horizontal="center" vertical="center"/>
    </xf>
    <xf numFmtId="0" fontId="6" fillId="0" borderId="3" xfId="1" applyFont="1" applyBorder="1" applyAlignment="1">
      <alignment horizontal="center" vertical="center"/>
    </xf>
    <xf numFmtId="14" fontId="10" fillId="0" borderId="3" xfId="1" applyNumberFormat="1" applyFont="1" applyBorder="1" applyAlignment="1">
      <alignment horizontal="center" vertical="center" wrapText="1"/>
    </xf>
    <xf numFmtId="165" fontId="1" fillId="0" borderId="3" xfId="1" applyNumberFormat="1" applyFont="1" applyBorder="1" applyAlignment="1">
      <alignment horizontal="center" vertical="center" wrapText="1"/>
    </xf>
    <xf numFmtId="0" fontId="16" fillId="0" borderId="0" xfId="1" applyFont="1" applyAlignment="1">
      <alignment horizontal="center" vertical="center"/>
    </xf>
    <xf numFmtId="164" fontId="1" fillId="0" borderId="3" xfId="1" applyNumberFormat="1" applyFont="1" applyBorder="1" applyAlignment="1">
      <alignment horizontal="center" vertical="center" wrapText="1"/>
    </xf>
    <xf numFmtId="0" fontId="9" fillId="0" borderId="3" xfId="1" applyFont="1" applyBorder="1" applyAlignment="1">
      <alignment horizontal="center" vertical="center" wrapText="1"/>
    </xf>
    <xf numFmtId="49" fontId="1" fillId="0" borderId="5" xfId="1" applyNumberFormat="1" applyFont="1" applyBorder="1" applyAlignment="1">
      <alignment horizontal="center" vertical="center"/>
    </xf>
    <xf numFmtId="0" fontId="6" fillId="0" borderId="5" xfId="1" applyFont="1" applyBorder="1" applyAlignment="1">
      <alignment vertical="center" wrapText="1"/>
    </xf>
    <xf numFmtId="0" fontId="7" fillId="0" borderId="5" xfId="1" applyFont="1" applyBorder="1" applyAlignment="1">
      <alignment horizontal="center" vertical="center"/>
    </xf>
    <xf numFmtId="0" fontId="1" fillId="0" borderId="3" xfId="1" applyFont="1" applyBorder="1" applyAlignment="1">
      <alignment wrapText="1"/>
    </xf>
    <xf numFmtId="14" fontId="6" fillId="0" borderId="3" xfId="1" applyNumberFormat="1" applyFont="1" applyBorder="1" applyAlignment="1">
      <alignment horizontal="center" vertical="center"/>
    </xf>
    <xf numFmtId="0" fontId="7" fillId="0" borderId="3" xfId="1" applyFont="1" applyBorder="1" applyAlignment="1">
      <alignment horizontal="center" vertical="center"/>
    </xf>
    <xf numFmtId="0" fontId="6" fillId="0" borderId="3" xfId="1" applyFont="1" applyBorder="1" applyAlignment="1">
      <alignment wrapText="1"/>
    </xf>
    <xf numFmtId="8" fontId="10" fillId="0" borderId="5" xfId="1" applyNumberFormat="1" applyFont="1" applyBorder="1" applyAlignment="1">
      <alignment horizontal="center" vertical="center"/>
    </xf>
    <xf numFmtId="0" fontId="1" fillId="0" borderId="3" xfId="1" applyFont="1" applyBorder="1" applyAlignment="1">
      <alignment vertical="center" wrapText="1"/>
    </xf>
    <xf numFmtId="0" fontId="6" fillId="0" borderId="1" xfId="1" applyFont="1" applyBorder="1" applyAlignment="1">
      <alignment horizontal="center" vertical="center" wrapText="1"/>
    </xf>
    <xf numFmtId="0" fontId="5" fillId="0" borderId="5" xfId="1" applyBorder="1" applyAlignment="1">
      <alignment horizontal="left" vertical="center" wrapText="1"/>
    </xf>
    <xf numFmtId="14" fontId="17" fillId="0" borderId="5" xfId="1" applyNumberFormat="1" applyFont="1" applyBorder="1" applyAlignment="1">
      <alignment horizontal="center" vertical="center"/>
    </xf>
    <xf numFmtId="0" fontId="9" fillId="0" borderId="1" xfId="1" applyFont="1" applyBorder="1" applyAlignment="1">
      <alignment horizontal="center" vertical="center" wrapText="1"/>
    </xf>
    <xf numFmtId="0" fontId="9" fillId="0" borderId="14" xfId="1" applyFont="1" applyBorder="1" applyAlignment="1">
      <alignment horizontal="center" vertical="center" wrapText="1"/>
    </xf>
    <xf numFmtId="0" fontId="18" fillId="0" borderId="14" xfId="1" applyFont="1" applyBorder="1" applyAlignment="1">
      <alignment horizontal="center" vertical="center" wrapText="1"/>
    </xf>
    <xf numFmtId="6" fontId="1" fillId="0" borderId="3" xfId="1" applyNumberFormat="1" applyFont="1" applyBorder="1" applyAlignment="1">
      <alignment horizontal="center" vertical="center" wrapText="1"/>
    </xf>
    <xf numFmtId="0" fontId="8" fillId="0" borderId="18" xfId="1" applyFont="1" applyBorder="1" applyAlignment="1">
      <alignment horizontal="center" vertical="center"/>
    </xf>
    <xf numFmtId="0" fontId="6" fillId="0" borderId="5" xfId="1" applyFont="1" applyBorder="1" applyAlignment="1">
      <alignment horizontal="center" wrapText="1"/>
    </xf>
    <xf numFmtId="14" fontId="6" fillId="0" borderId="19" xfId="1" applyNumberFormat="1" applyFont="1" applyBorder="1" applyAlignment="1">
      <alignment horizontal="center" vertical="center" wrapText="1"/>
    </xf>
    <xf numFmtId="8" fontId="15" fillId="0" borderId="5" xfId="1" applyNumberFormat="1" applyFont="1" applyBorder="1" applyAlignment="1">
      <alignment horizontal="center" vertical="center" wrapText="1"/>
    </xf>
    <xf numFmtId="164" fontId="1" fillId="0" borderId="19" xfId="1" applyNumberFormat="1" applyFont="1" applyBorder="1" applyAlignment="1">
      <alignment horizontal="center" vertical="center"/>
    </xf>
    <xf numFmtId="0" fontId="11" fillId="0" borderId="5" xfId="2" applyBorder="1" applyAlignment="1">
      <alignment vertical="center"/>
    </xf>
    <xf numFmtId="164" fontId="1" fillId="0" borderId="15" xfId="1" applyNumberFormat="1" applyFont="1" applyBorder="1" applyAlignment="1">
      <alignment horizontal="center" vertical="center"/>
    </xf>
    <xf numFmtId="0" fontId="1" fillId="4" borderId="0" xfId="1" applyFont="1" applyFill="1" applyAlignment="1">
      <alignment horizontal="center" vertical="center"/>
    </xf>
    <xf numFmtId="0" fontId="1" fillId="0" borderId="18" xfId="1" applyFont="1" applyBorder="1" applyAlignment="1">
      <alignment horizontal="center" vertical="center"/>
    </xf>
    <xf numFmtId="165" fontId="1" fillId="0" borderId="27" xfId="1" applyNumberFormat="1" applyFont="1" applyBorder="1" applyAlignment="1">
      <alignment horizontal="center" vertical="center"/>
    </xf>
    <xf numFmtId="165" fontId="1" fillId="0" borderId="28" xfId="1" applyNumberFormat="1" applyFont="1" applyBorder="1" applyAlignment="1">
      <alignment horizontal="center" vertical="center"/>
    </xf>
    <xf numFmtId="0" fontId="1" fillId="3" borderId="5" xfId="1" applyFont="1" applyFill="1" applyBorder="1" applyAlignment="1">
      <alignment horizontal="center" vertical="center"/>
    </xf>
    <xf numFmtId="0" fontId="1" fillId="0" borderId="5" xfId="1" applyFont="1" applyBorder="1" applyAlignment="1">
      <alignment vertical="center" wrapText="1"/>
    </xf>
    <xf numFmtId="0" fontId="19" fillId="0" borderId="5" xfId="1" applyFont="1" applyBorder="1" applyAlignment="1">
      <alignment horizontal="center" vertical="center"/>
    </xf>
    <xf numFmtId="0" fontId="1" fillId="0" borderId="5" xfId="1" applyFont="1" applyBorder="1" applyAlignment="1">
      <alignment horizontal="center" wrapText="1"/>
    </xf>
    <xf numFmtId="14" fontId="9" fillId="0" borderId="3" xfId="1" applyNumberFormat="1" applyFont="1" applyBorder="1" applyAlignment="1">
      <alignment horizontal="center" vertical="center" wrapText="1"/>
    </xf>
    <xf numFmtId="6" fontId="1" fillId="0" borderId="4" xfId="1" applyNumberFormat="1" applyFont="1" applyBorder="1" applyAlignment="1">
      <alignment horizontal="center" vertical="center" wrapText="1"/>
    </xf>
    <xf numFmtId="6" fontId="1" fillId="0" borderId="1" xfId="1" applyNumberFormat="1" applyFont="1" applyBorder="1" applyAlignment="1">
      <alignment horizontal="center" vertical="center" wrapText="1"/>
    </xf>
    <xf numFmtId="0" fontId="8" fillId="0" borderId="1" xfId="1" applyFont="1" applyBorder="1" applyAlignment="1">
      <alignment horizontal="center" vertical="center"/>
    </xf>
    <xf numFmtId="6" fontId="1" fillId="0" borderId="14" xfId="1" applyNumberFormat="1" applyFont="1" applyBorder="1" applyAlignment="1">
      <alignment horizontal="center" vertical="center" wrapText="1"/>
    </xf>
    <xf numFmtId="8" fontId="6" fillId="0" borderId="14" xfId="1" applyNumberFormat="1" applyFont="1" applyBorder="1" applyAlignment="1">
      <alignment horizontal="center" vertical="center" wrapText="1"/>
    </xf>
    <xf numFmtId="0" fontId="6" fillId="0" borderId="14" xfId="1" applyFont="1" applyBorder="1" applyAlignment="1">
      <alignment horizontal="center" vertical="center"/>
    </xf>
    <xf numFmtId="164" fontId="1" fillId="0" borderId="14" xfId="1" quotePrefix="1" applyNumberFormat="1" applyFont="1" applyBorder="1" applyAlignment="1">
      <alignment horizontal="center" vertical="center" wrapText="1"/>
    </xf>
    <xf numFmtId="14" fontId="6" fillId="0" borderId="5" xfId="1" applyNumberFormat="1" applyFont="1" applyBorder="1" applyAlignment="1">
      <alignment horizontal="center" vertical="center" wrapText="1"/>
    </xf>
    <xf numFmtId="0" fontId="20" fillId="0" borderId="5" xfId="1" applyFont="1" applyBorder="1" applyAlignment="1">
      <alignment horizontal="center" vertical="center"/>
    </xf>
    <xf numFmtId="0" fontId="21" fillId="0" borderId="5" xfId="1" applyFont="1" applyBorder="1" applyAlignment="1">
      <alignment horizontal="center" vertical="center"/>
    </xf>
    <xf numFmtId="0" fontId="5" fillId="0" borderId="5" xfId="1" applyBorder="1" applyAlignment="1">
      <alignment vertical="center" wrapText="1"/>
    </xf>
    <xf numFmtId="0" fontId="5" fillId="0" borderId="5" xfId="1" applyBorder="1" applyAlignment="1">
      <alignment horizontal="left" vertical="top"/>
    </xf>
    <xf numFmtId="166" fontId="5" fillId="0" borderId="3" xfId="1" applyNumberFormat="1" applyBorder="1" applyAlignment="1">
      <alignment horizontal="center" vertical="center"/>
    </xf>
    <xf numFmtId="165" fontId="1" fillId="0" borderId="0" xfId="1" applyNumberFormat="1" applyFont="1" applyAlignment="1">
      <alignment horizontal="center" vertical="center"/>
    </xf>
    <xf numFmtId="0" fontId="6" fillId="0" borderId="5" xfId="1" applyFont="1" applyBorder="1" applyAlignment="1">
      <alignment horizontal="center"/>
    </xf>
    <xf numFmtId="0" fontId="10" fillId="0" borderId="5" xfId="1" applyFont="1" applyBorder="1" applyAlignment="1">
      <alignment horizontal="left" vertical="center" wrapText="1"/>
    </xf>
    <xf numFmtId="0" fontId="6" fillId="0" borderId="0" xfId="1" applyFont="1" applyAlignment="1">
      <alignment horizontal="center" vertical="center"/>
    </xf>
    <xf numFmtId="0" fontId="3" fillId="0" borderId="14" xfId="1" applyFont="1" applyBorder="1" applyAlignment="1">
      <alignment horizontal="center" vertical="center" wrapText="1"/>
    </xf>
    <xf numFmtId="0" fontId="6" fillId="0" borderId="1" xfId="1" applyFont="1" applyBorder="1" applyAlignment="1">
      <alignment horizontal="center" vertical="center"/>
    </xf>
    <xf numFmtId="15" fontId="1" fillId="0" borderId="1" xfId="1" applyNumberFormat="1" applyFont="1" applyBorder="1" applyAlignment="1">
      <alignment horizontal="center" vertical="center"/>
    </xf>
    <xf numFmtId="0" fontId="22" fillId="0" borderId="1" xfId="1" applyFont="1" applyBorder="1" applyAlignment="1">
      <alignment horizontal="center" vertical="center"/>
    </xf>
    <xf numFmtId="0" fontId="1" fillId="0" borderId="1" xfId="1" applyFont="1" applyBorder="1" applyAlignment="1">
      <alignment wrapText="1"/>
    </xf>
    <xf numFmtId="14" fontId="6" fillId="0" borderId="1" xfId="1" applyNumberFormat="1" applyFont="1" applyBorder="1" applyAlignment="1">
      <alignment horizontal="center" vertical="center"/>
    </xf>
    <xf numFmtId="17" fontId="1" fillId="0" borderId="1" xfId="1" applyNumberFormat="1" applyFont="1" applyBorder="1" applyAlignment="1">
      <alignment horizontal="center" vertical="center"/>
    </xf>
    <xf numFmtId="6" fontId="1" fillId="0" borderId="1" xfId="1" applyNumberFormat="1" applyFont="1" applyBorder="1" applyAlignment="1">
      <alignment horizontal="center" vertical="center"/>
    </xf>
    <xf numFmtId="14" fontId="23" fillId="0" borderId="14" xfId="1" applyNumberFormat="1" applyFont="1" applyBorder="1" applyAlignment="1">
      <alignment horizontal="center" vertical="center"/>
    </xf>
    <xf numFmtId="15" fontId="23" fillId="0" borderId="14" xfId="1" applyNumberFormat="1" applyFont="1" applyBorder="1" applyAlignment="1">
      <alignment horizontal="center" vertical="center"/>
    </xf>
    <xf numFmtId="0" fontId="24" fillId="0" borderId="14" xfId="1" applyFont="1" applyBorder="1" applyAlignment="1">
      <alignment horizontal="center" vertical="center"/>
    </xf>
    <xf numFmtId="0" fontId="10" fillId="0" borderId="14" xfId="1" applyFont="1" applyBorder="1" applyAlignment="1">
      <alignment horizontal="center" vertical="center"/>
    </xf>
    <xf numFmtId="164" fontId="6" fillId="0" borderId="10" xfId="1" applyNumberFormat="1" applyFont="1" applyBorder="1" applyAlignment="1">
      <alignment horizontal="center" vertical="center"/>
    </xf>
    <xf numFmtId="0" fontId="6" fillId="0" borderId="6" xfId="1" applyFont="1" applyBorder="1" applyAlignment="1">
      <alignment vertical="center"/>
    </xf>
    <xf numFmtId="0" fontId="6" fillId="0" borderId="6" xfId="1" applyFont="1" applyBorder="1" applyAlignment="1">
      <alignment horizontal="center" vertical="center" wrapText="1"/>
    </xf>
    <xf numFmtId="164" fontId="1" fillId="0" borderId="6" xfId="1" applyNumberFormat="1" applyFont="1" applyBorder="1" applyAlignment="1">
      <alignment horizontal="center" vertical="center"/>
    </xf>
    <xf numFmtId="165" fontId="1" fillId="0" borderId="6" xfId="1" applyNumberFormat="1" applyFont="1" applyBorder="1" applyAlignment="1">
      <alignment horizontal="center" vertical="center"/>
    </xf>
    <xf numFmtId="0" fontId="6" fillId="0" borderId="6" xfId="1" applyFont="1" applyBorder="1" applyAlignment="1">
      <alignment horizontal="center" vertical="center"/>
    </xf>
    <xf numFmtId="0" fontId="6" fillId="0" borderId="29" xfId="1" applyFont="1" applyBorder="1" applyAlignment="1">
      <alignment horizontal="center" vertical="center"/>
    </xf>
    <xf numFmtId="0" fontId="1" fillId="0" borderId="9" xfId="1" applyFont="1" applyBorder="1" applyAlignment="1">
      <alignment horizontal="center" vertical="center"/>
    </xf>
    <xf numFmtId="0" fontId="1" fillId="0" borderId="30" xfId="1" applyFont="1" applyBorder="1" applyAlignment="1">
      <alignment horizontal="center" vertical="center" wrapText="1"/>
    </xf>
    <xf numFmtId="0" fontId="1" fillId="0" borderId="31" xfId="1" applyFont="1" applyBorder="1" applyAlignment="1">
      <alignment horizontal="center" vertical="center"/>
    </xf>
    <xf numFmtId="0" fontId="1" fillId="0" borderId="31" xfId="1" applyFont="1" applyBorder="1" applyAlignment="1">
      <alignment horizontal="center" vertical="center" wrapText="1"/>
    </xf>
    <xf numFmtId="164" fontId="1" fillId="0" borderId="31" xfId="1" applyNumberFormat="1" applyFont="1" applyBorder="1" applyAlignment="1">
      <alignment horizontal="center" vertical="center"/>
    </xf>
    <xf numFmtId="14" fontId="1" fillId="0" borderId="31" xfId="1" applyNumberFormat="1" applyFont="1" applyBorder="1" applyAlignment="1">
      <alignment horizontal="center" vertical="center"/>
    </xf>
    <xf numFmtId="165" fontId="1" fillId="0" borderId="31" xfId="1" applyNumberFormat="1" applyFont="1" applyBorder="1" applyAlignment="1">
      <alignment horizontal="center" vertical="center"/>
    </xf>
    <xf numFmtId="0" fontId="1" fillId="0" borderId="32" xfId="1" applyFont="1" applyBorder="1" applyAlignment="1">
      <alignment horizontal="center" vertical="center"/>
    </xf>
    <xf numFmtId="165" fontId="1" fillId="0" borderId="18" xfId="1" applyNumberFormat="1" applyFont="1" applyBorder="1" applyAlignment="1">
      <alignment horizontal="center" vertical="center"/>
    </xf>
    <xf numFmtId="14" fontId="6" fillId="0" borderId="14" xfId="1" applyNumberFormat="1" applyFont="1" applyBorder="1" applyAlignment="1">
      <alignment horizontal="center" vertical="center"/>
    </xf>
    <xf numFmtId="14" fontId="25" fillId="0" borderId="14" xfId="1" applyNumberFormat="1" applyFont="1" applyBorder="1" applyAlignment="1">
      <alignment horizontal="center" vertical="center"/>
    </xf>
    <xf numFmtId="8" fontId="24" fillId="0" borderId="14" xfId="1" applyNumberFormat="1" applyFont="1" applyBorder="1" applyAlignment="1">
      <alignment horizontal="center" vertical="center"/>
    </xf>
    <xf numFmtId="164" fontId="1" fillId="0" borderId="0" xfId="1" applyNumberFormat="1" applyFont="1" applyAlignment="1">
      <alignment horizontal="center" vertical="center"/>
    </xf>
    <xf numFmtId="0" fontId="6" fillId="0" borderId="0" xfId="1" applyFont="1" applyAlignment="1">
      <alignment horizontal="center" vertical="center" wrapText="1"/>
    </xf>
    <xf numFmtId="0" fontId="8" fillId="0" borderId="0" xfId="1" applyFont="1" applyAlignment="1">
      <alignment horizontal="center" vertical="center"/>
    </xf>
    <xf numFmtId="0" fontId="28" fillId="0" borderId="0" xfId="4" applyFont="1"/>
    <xf numFmtId="0" fontId="21" fillId="0" borderId="0" xfId="4" applyFont="1" applyAlignment="1">
      <alignment horizontal="right" vertical="center" wrapText="1" readingOrder="1"/>
    </xf>
    <xf numFmtId="0" fontId="21" fillId="0" borderId="5" xfId="4" applyFont="1" applyBorder="1" applyAlignment="1">
      <alignment horizontal="center" vertical="center" wrapText="1" readingOrder="1"/>
    </xf>
    <xf numFmtId="0" fontId="21" fillId="0" borderId="5" xfId="4" applyFont="1" applyBorder="1" applyAlignment="1">
      <alignment horizontal="left" vertical="center" wrapText="1" readingOrder="1"/>
    </xf>
    <xf numFmtId="168" fontId="21" fillId="0" borderId="5" xfId="4" applyNumberFormat="1" applyFont="1" applyBorder="1" applyAlignment="1">
      <alignment horizontal="center" vertical="center" wrapText="1" readingOrder="1"/>
    </xf>
    <xf numFmtId="0" fontId="28" fillId="0" borderId="5" xfId="4" applyFont="1" applyBorder="1" applyAlignment="1">
      <alignment vertical="top" wrapText="1"/>
    </xf>
    <xf numFmtId="168" fontId="21" fillId="0" borderId="5" xfId="4" applyNumberFormat="1" applyFont="1" applyBorder="1" applyAlignment="1">
      <alignment horizontal="center" vertical="center" wrapText="1" readingOrder="1"/>
    </xf>
    <xf numFmtId="0" fontId="21" fillId="0" borderId="5" xfId="4" applyFont="1" applyBorder="1" applyAlignment="1">
      <alignment horizontal="left" vertical="center" wrapText="1" readingOrder="1"/>
    </xf>
    <xf numFmtId="0" fontId="21" fillId="0" borderId="5" xfId="4" applyFont="1" applyBorder="1" applyAlignment="1">
      <alignment horizontal="center" vertical="center" wrapText="1" readingOrder="1"/>
    </xf>
    <xf numFmtId="168" fontId="21" fillId="0" borderId="12" xfId="4" applyNumberFormat="1" applyFont="1" applyBorder="1" applyAlignment="1">
      <alignment horizontal="center" vertical="center" wrapText="1" readingOrder="1"/>
    </xf>
    <xf numFmtId="0" fontId="21" fillId="0" borderId="12" xfId="4" applyFont="1" applyBorder="1" applyAlignment="1">
      <alignment horizontal="left" vertical="center" wrapText="1" readingOrder="1"/>
    </xf>
    <xf numFmtId="0" fontId="21" fillId="0" borderId="12" xfId="4" applyFont="1" applyBorder="1" applyAlignment="1">
      <alignment horizontal="center" vertical="center" wrapText="1" readingOrder="1"/>
    </xf>
    <xf numFmtId="0" fontId="29" fillId="5" borderId="33" xfId="4" applyFont="1" applyFill="1" applyBorder="1" applyAlignment="1">
      <alignment horizontal="center" vertical="center" wrapText="1" readingOrder="1"/>
    </xf>
  </cellXfs>
  <cellStyles count="5">
    <cellStyle name="Currency 2" xfId="3" xr:uid="{EF3FBBD5-CF60-41D8-AA63-F53E78CBB2A3}"/>
    <cellStyle name="Hyperlink 2" xfId="2" xr:uid="{AE350307-790F-421B-BF49-10942CC67FBA}"/>
    <cellStyle name="Normal" xfId="0" builtinId="0"/>
    <cellStyle name="Normal 2" xfId="1" xr:uid="{C541BAAE-B4BB-4F3C-ADFF-4FB20EB6ADB3}"/>
    <cellStyle name="Normal 3" xfId="4" xr:uid="{4540CF21-8A49-4B77-A426-5F60CAD45D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westyorksca.sharepoint.com/sites/CommercialTeam/Shared%20Documents/Contracts/Contracts%20Register/LATEST%20Master%20Contracts%20Register.xlsx" TargetMode="External"/><Relationship Id="rId1" Type="http://schemas.openxmlformats.org/officeDocument/2006/relationships/externalLinkPath" Target="https://westyorksca.sharepoint.com/sites/CommercialTeam/Shared%20Documents/Contracts/Contracts%20Register/LATEST%20Master%20Contracts%20Regi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Key"/>
      <sheetName val="Live Contracts"/>
      <sheetName val="Transport Contracts - School"/>
      <sheetName val="AEB"/>
      <sheetName val="Transport Contracts - Tendered"/>
      <sheetName val="Sub-Contracted Work"/>
      <sheetName val="Expired Contracts"/>
      <sheetName val="Dropdown Boxes"/>
    </sheetNames>
    <sheetDataSet>
      <sheetData sheetId="0"/>
      <sheetData sheetId="1"/>
      <sheetData sheetId="2"/>
      <sheetData sheetId="3"/>
      <sheetData sheetId="4"/>
      <sheetData sheetId="5"/>
      <sheetData sheetId="6">
        <row r="1306">
          <cell r="D1306"/>
        </row>
        <row r="1319">
          <cell r="D1319"/>
        </row>
        <row r="1343">
          <cell r="D1343"/>
        </row>
        <row r="1358">
          <cell r="R1358"/>
        </row>
      </sheetData>
      <sheetData sheetId="7"/>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301E5EEA-7108-4503-B4C4-FE46B613E6E9}"/>
</namedSheetViews>
</file>

<file path=xl/persons/person.xml><?xml version="1.0" encoding="utf-8"?>
<personList xmlns="http://schemas.microsoft.com/office/spreadsheetml/2018/threadedcomments" xmlns:x="http://schemas.openxmlformats.org/spreadsheetml/2006/main">
  <person displayName="Carla Shoesmith" id="{B970492D-B77C-4EA6-8F00-B7845123CF7A}" userId="S::carla.shoesmith@westyorks-ca.gov.uk::575a0329-4c8f-4194-9d32-531922720ca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75" dT="2023-09-25T09:56:35.09" personId="{B970492D-B77C-4EA6-8F00-B7845123CF7A}" id="{E1FD7F42-F824-44E3-93D6-E2952ADCD000}">
    <text>I think this should be 31/10/2023 but do not change yet.</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f:/r/sites/LegalandGovernanceServicesTeam/Shared%20Documents/General/Deeds/Electronic%20Deed%20Index%20w.e.f.%20%2020.2.2018%20DO%20NOT%20DESTROY/DP1091%20Digital%20Skills%20Framework%20Courses%20Agreememnts?csf=1&amp;web=1&amp;e=1naAcK" TargetMode="External"/><Relationship Id="rId13" Type="http://schemas.microsoft.com/office/2017/10/relationships/threadedComment" Target="../threadedComments/threadedComment1.xml"/><Relationship Id="rId3" Type="http://schemas.openxmlformats.org/officeDocument/2006/relationships/hyperlink" Target="../../../../:f:/r/sites/LegalandGovernanceServicesTeam/Shared%20Documents/General/Deeds/Electronic%20Deed%20Index%20w.e.f.%20%2020.2.2018%20DO%20NOT%20DESTROY/DP1082%20%20CA57104%20Call%20Off%20Framework%20Agreement?csf=1&amp;web=1&amp;e=2KHpE2" TargetMode="External"/><Relationship Id="rId7" Type="http://schemas.openxmlformats.org/officeDocument/2006/relationships/hyperlink" Target="../../../../:f:/r/sites/LegalandGovernanceServicesTeam/Shared%20Documents/General/Deeds/Electronic%20Deed%20Index%20w.e.f.%20%2020.2.2018%20DO%20NOT%20DESTROY/DP%20723%20Consultancy%20Services%20Agreement%20Health%20Assured?csf=1&amp;web=1&amp;e=ORSS6H" TargetMode="External"/><Relationship Id="rId12" Type="http://schemas.openxmlformats.org/officeDocument/2006/relationships/comments" Target="../comments1.xml"/><Relationship Id="rId2" Type="http://schemas.openxmlformats.org/officeDocument/2006/relationships/hyperlink" Target="../../../../:f:/r/sites/LegalandGovernanceServicesTeam/Shared%20Documents/General/Deeds/Electronic%20Deed%20Index%20w.e.f.%20%2020.2.2018%20DO%20NOT%20DESTROY/DP%20508%20%20The%20National%20Literacy%20Trust?csf=1&amp;web=1&amp;e=64x13M" TargetMode="External"/><Relationship Id="rId1" Type="http://schemas.openxmlformats.org/officeDocument/2006/relationships/hyperlink" Target="../../../LegalandGovernanceServicesTeam/Shared%20Documents/Forms/AllItems.aspx?id=%2Fsites%2FLegalandGovernanceServicesTeam%2FShared%20Documents%2FGeneral%2FDeeds%2FElectronic%20Deed%20Index%20w%2Ee%2Ef%2E%20%2020%2E2%2E2018%20DO%20NOT%20DESTROY%2FDP%20547%20Educational%20Teaching%20Resources%20Tende%2FCA1483%20Marketing%20%26%20Skills%20Framework%20Agreement-Engaging%20Education%2EPDF&amp;parent=%2Fsites%2FLegalandGovernanceServicesTeam%2FShared%20Documents%2FGeneral%2FDeeds%2FElectronic%20Deed%20Index%20w%2Ee%2Ef%2E%20%2020%2E2%2E2018%20DO%20NOT%20DESTROY%2FDP%20547%20Educational%20Teaching%20Resources%20Tende" TargetMode="External"/><Relationship Id="rId6" Type="http://schemas.openxmlformats.org/officeDocument/2006/relationships/hyperlink" Target="../../../../:f:/r/sites/LegalandGovernanceServicesTeam/Shared%20Documents/General/Deeds/Electronic%20Deed%20Index%20w.e.f.%20%2020.2.2018%20DO%20NOT%20DESTROY/DP%20533%20ECG%20Building%20Maintenance%20Limited%20TAs%20ECG%20Facilities%20Services?csf=1&amp;web=1&amp;e=NX5mZ1" TargetMode="External"/><Relationship Id="rId11" Type="http://schemas.openxmlformats.org/officeDocument/2006/relationships/vmlDrawing" Target="../drawings/vmlDrawing1.vml"/><Relationship Id="rId5" Type="http://schemas.openxmlformats.org/officeDocument/2006/relationships/hyperlink" Target="../../../../:f:/r/sites/LegalandGovernanceServicesTeam/Shared%20Documents/General/Deeds/Electronic%20Deed%20Index%20w.e.f.%20%2020.2.2018%20DO%20NOT%20DESTROY/DP1084%20CA1421-Adult%20Skills%20Training%20Framework%20Programme?csf=1&amp;web=1&amp;e=p0BMsf" TargetMode="External"/><Relationship Id="rId10" Type="http://schemas.openxmlformats.org/officeDocument/2006/relationships/printerSettings" Target="../printerSettings/printerSettings1.bin"/><Relationship Id="rId4" Type="http://schemas.openxmlformats.org/officeDocument/2006/relationships/hyperlink" Target="../../../../:f:/r/sites/LegalandGovernanceServicesTeam/Shared%20Documents/General/Deeds/Electronic%20Deed%20Index%20w.e.f.%20%2020.2.2018%20DO%20NOT%20DESTROY/DP%20811%20%20CA49132%20%20Basemap%20Ltd?csf=1&amp;web=1&amp;e=1oL3cH" TargetMode="External"/><Relationship Id="rId9" Type="http://schemas.openxmlformats.org/officeDocument/2006/relationships/hyperlink" Target="../../../../:f:/r/sites/LegalandGovernanceServicesTeam/Shared%20Documents/General/Deeds/Electronic%20Deed%20Index%20w.e.f.%20%2020.2.2018%20DO%20NOT%20DESTROY/DP1096%20CA1246%20Consultancy%20Services%20Agreement%20Consultancy%20Services%20Agreement%20%20Local%20Footfall%20Tracker?csf=1&amp;web=1&amp;e=2CjYw1" TargetMode="External"/><Relationship Id="rId14" Type="http://schemas.microsoft.com/office/2019/04/relationships/namedSheetView" Target="../namedSheetViews/namedSheetView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CEE27-BF4E-4FED-9CA6-6A2BEC7D29B4}">
  <sheetPr filterMode="1"/>
  <dimension ref="A1:XEY214"/>
  <sheetViews>
    <sheetView zoomScale="80" zoomScaleNormal="80" workbookViewId="0">
      <selection activeCell="E45" sqref="E45"/>
    </sheetView>
  </sheetViews>
  <sheetFormatPr defaultColWidth="7.7265625" defaultRowHeight="15"/>
  <cols>
    <col min="1" max="1" width="21.7265625" style="7" customWidth="1"/>
    <col min="2" max="2" width="49.26953125" style="7" bestFit="1" customWidth="1"/>
    <col min="3" max="3" width="46.1796875" style="7" customWidth="1"/>
    <col min="4" max="4" width="19.81640625" style="309" customWidth="1"/>
    <col min="5" max="5" width="16.81640625" style="309" customWidth="1"/>
    <col min="6" max="6" width="18.36328125" style="7" customWidth="1"/>
    <col min="7" max="7" width="18.453125" style="7" customWidth="1"/>
    <col min="8" max="8" width="24.1796875" style="7" customWidth="1"/>
    <col min="9" max="9" width="21.7265625" style="7" customWidth="1"/>
    <col min="10" max="10" width="52.7265625" style="7" customWidth="1"/>
    <col min="11" max="11" width="25.81640625" style="7" bestFit="1" customWidth="1"/>
    <col min="12" max="12" width="34.7265625" style="7" customWidth="1"/>
    <col min="13" max="13" width="25.7265625" style="7" customWidth="1"/>
    <col min="14" max="14" width="26.6328125" style="7" customWidth="1"/>
    <col min="15" max="15" width="32.26953125" style="7" customWidth="1"/>
    <col min="16" max="16" width="30.90625" style="7" customWidth="1"/>
    <col min="17" max="17" width="21.6328125" style="274" customWidth="1"/>
    <col min="18" max="18" width="29.453125" style="274" customWidth="1"/>
    <col min="19" max="19" width="29" style="274" customWidth="1"/>
    <col min="20" max="20" width="24.1796875" style="7" customWidth="1"/>
    <col min="21" max="21" width="31.08984375" style="7" customWidth="1"/>
    <col min="22" max="22" width="19.1796875" style="7" customWidth="1"/>
    <col min="23" max="23" width="22.453125" style="311" customWidth="1"/>
    <col min="24" max="24" width="25.81640625" style="7" customWidth="1"/>
    <col min="25" max="25" width="24.1796875" style="7" customWidth="1"/>
    <col min="26" max="26" width="11.90625" style="7" customWidth="1"/>
    <col min="27" max="28" width="15.90625" style="7" customWidth="1"/>
    <col min="29" max="29" width="15.1796875" style="7" bestFit="1" customWidth="1"/>
    <col min="30" max="30" width="12.26953125" style="7" bestFit="1" customWidth="1"/>
    <col min="31" max="32" width="7.7265625" style="7"/>
    <col min="33" max="34" width="12.26953125" style="7" bestFit="1" customWidth="1"/>
    <col min="35" max="35" width="11.453125" style="7" bestFit="1" customWidth="1"/>
    <col min="36" max="36" width="11.81640625" style="7" bestFit="1" customWidth="1"/>
    <col min="37" max="37" width="12.7265625" style="7" bestFit="1" customWidth="1"/>
    <col min="38" max="38" width="7.7265625" style="7"/>
    <col min="39" max="40" width="10.26953125" style="7" bestFit="1" customWidth="1"/>
    <col min="41" max="16384" width="7.7265625" style="7"/>
  </cols>
  <sheetData>
    <row r="1" spans="1:183" ht="62.25" customHeight="1">
      <c r="A1" s="1" t="s">
        <v>0</v>
      </c>
      <c r="B1" s="1" t="s">
        <v>1</v>
      </c>
      <c r="C1" s="1" t="s">
        <v>2</v>
      </c>
      <c r="D1" s="2" t="s">
        <v>3</v>
      </c>
      <c r="E1" s="2" t="s">
        <v>4</v>
      </c>
      <c r="F1" s="1" t="s">
        <v>5</v>
      </c>
      <c r="G1" s="3" t="s">
        <v>6</v>
      </c>
      <c r="H1" s="3" t="s">
        <v>7</v>
      </c>
      <c r="I1" s="4" t="s">
        <v>8</v>
      </c>
      <c r="J1" s="5" t="s">
        <v>9</v>
      </c>
      <c r="K1" s="1" t="s">
        <v>10</v>
      </c>
      <c r="L1" s="1" t="s">
        <v>11</v>
      </c>
      <c r="M1" s="1" t="s">
        <v>12</v>
      </c>
      <c r="N1" s="1" t="s">
        <v>13</v>
      </c>
      <c r="O1" s="1" t="s">
        <v>14</v>
      </c>
      <c r="P1" s="1" t="s">
        <v>15</v>
      </c>
      <c r="Q1" s="6" t="s">
        <v>16</v>
      </c>
      <c r="R1" s="6" t="s">
        <v>17</v>
      </c>
      <c r="S1" s="6" t="s">
        <v>18</v>
      </c>
      <c r="T1" s="1" t="s">
        <v>19</v>
      </c>
      <c r="U1" s="1" t="s">
        <v>20</v>
      </c>
      <c r="V1" s="4" t="s">
        <v>21</v>
      </c>
      <c r="W1" s="4" t="s">
        <v>22</v>
      </c>
      <c r="X1" s="4" t="s">
        <v>23</v>
      </c>
      <c r="Y1" s="4" t="s">
        <v>24</v>
      </c>
      <c r="Z1" s="4" t="s">
        <v>25</v>
      </c>
      <c r="AA1" s="4" t="s">
        <v>26</v>
      </c>
      <c r="AB1" s="4" t="s">
        <v>27</v>
      </c>
      <c r="AC1" s="4" t="s">
        <v>28</v>
      </c>
    </row>
    <row r="2" spans="1:183" hidden="1">
      <c r="A2" s="8" t="s">
        <v>29</v>
      </c>
      <c r="B2" s="8" t="s">
        <v>30</v>
      </c>
      <c r="C2" s="8" t="s">
        <v>31</v>
      </c>
      <c r="D2" s="9">
        <v>43987</v>
      </c>
      <c r="E2" s="9">
        <v>46178</v>
      </c>
      <c r="F2" s="8" t="s">
        <v>32</v>
      </c>
      <c r="G2" s="10">
        <v>46178</v>
      </c>
      <c r="H2" s="11" t="s">
        <v>32</v>
      </c>
      <c r="I2" s="11" t="s">
        <v>33</v>
      </c>
      <c r="J2" s="8" t="s">
        <v>34</v>
      </c>
      <c r="K2" s="11" t="s">
        <v>35</v>
      </c>
      <c r="L2" s="12" t="s">
        <v>36</v>
      </c>
      <c r="M2" s="8" t="s">
        <v>37</v>
      </c>
      <c r="N2" s="8" t="s">
        <v>38</v>
      </c>
      <c r="O2" s="11" t="s">
        <v>39</v>
      </c>
      <c r="P2" s="11" t="s">
        <v>40</v>
      </c>
      <c r="Q2" s="13" t="s">
        <v>41</v>
      </c>
      <c r="R2" s="13" t="s">
        <v>41</v>
      </c>
      <c r="S2" s="14">
        <v>0</v>
      </c>
      <c r="T2" s="11" t="s">
        <v>42</v>
      </c>
      <c r="U2" s="11" t="s">
        <v>43</v>
      </c>
      <c r="V2" s="11" t="s">
        <v>32</v>
      </c>
      <c r="W2" s="11" t="s">
        <v>33</v>
      </c>
      <c r="X2" s="10">
        <f t="shared" ref="X2:Y5" si="0">DATE(YEAR(D2) + 3, MONTH(D2), DAY(D2))</f>
        <v>45082</v>
      </c>
      <c r="Y2" s="10">
        <f t="shared" si="0"/>
        <v>47274</v>
      </c>
      <c r="Z2" s="11" t="s">
        <v>33</v>
      </c>
      <c r="AA2" s="11" t="s">
        <v>44</v>
      </c>
      <c r="AB2" s="11" t="s">
        <v>33</v>
      </c>
      <c r="AC2" s="11" t="s">
        <v>45</v>
      </c>
    </row>
    <row r="3" spans="1:183" ht="60" hidden="1">
      <c r="A3" s="15" t="s">
        <v>46</v>
      </c>
      <c r="B3" s="15" t="s">
        <v>47</v>
      </c>
      <c r="C3" s="15" t="s">
        <v>48</v>
      </c>
      <c r="D3" s="16">
        <v>44204</v>
      </c>
      <c r="E3" s="16">
        <v>47490</v>
      </c>
      <c r="F3" s="15" t="s">
        <v>49</v>
      </c>
      <c r="G3" s="17">
        <v>47490</v>
      </c>
      <c r="H3" s="18" t="s">
        <v>32</v>
      </c>
      <c r="I3" s="19">
        <v>44750</v>
      </c>
      <c r="J3" s="20" t="s">
        <v>50</v>
      </c>
      <c r="K3" s="15"/>
      <c r="L3" s="15"/>
      <c r="M3" s="15" t="s">
        <v>51</v>
      </c>
      <c r="N3" s="15" t="s">
        <v>52</v>
      </c>
      <c r="O3" s="21" t="s">
        <v>53</v>
      </c>
      <c r="P3" s="22" t="s">
        <v>54</v>
      </c>
      <c r="Q3" s="23">
        <v>10500000</v>
      </c>
      <c r="R3" s="24" t="s">
        <v>33</v>
      </c>
      <c r="S3" s="24">
        <v>0</v>
      </c>
      <c r="T3" s="15" t="s">
        <v>42</v>
      </c>
      <c r="U3" s="15" t="s">
        <v>55</v>
      </c>
      <c r="V3" s="22" t="s">
        <v>32</v>
      </c>
      <c r="W3" s="25" t="s">
        <v>56</v>
      </c>
      <c r="X3" s="19">
        <f t="shared" si="0"/>
        <v>45299</v>
      </c>
      <c r="Y3" s="26">
        <f t="shared" si="0"/>
        <v>48586</v>
      </c>
      <c r="Z3" s="21" t="s">
        <v>33</v>
      </c>
      <c r="AA3" s="21" t="s">
        <v>57</v>
      </c>
      <c r="AB3" s="21" t="s">
        <v>57</v>
      </c>
      <c r="AC3" s="19" t="s">
        <v>58</v>
      </c>
    </row>
    <row r="4" spans="1:183" ht="45" hidden="1">
      <c r="A4" s="8" t="s">
        <v>59</v>
      </c>
      <c r="B4" s="8" t="s">
        <v>60</v>
      </c>
      <c r="C4" s="8" t="s">
        <v>61</v>
      </c>
      <c r="D4" s="27">
        <v>43815</v>
      </c>
      <c r="E4" s="9">
        <v>46372</v>
      </c>
      <c r="F4" s="8" t="s">
        <v>44</v>
      </c>
      <c r="G4" s="9">
        <v>46372</v>
      </c>
      <c r="H4" s="8" t="s">
        <v>32</v>
      </c>
      <c r="I4" s="10">
        <f>D4+730</f>
        <v>44545</v>
      </c>
      <c r="J4" s="8" t="s">
        <v>62</v>
      </c>
      <c r="K4" s="11" t="s">
        <v>44</v>
      </c>
      <c r="L4" s="12" t="s">
        <v>63</v>
      </c>
      <c r="M4" s="8" t="s">
        <v>64</v>
      </c>
      <c r="N4" s="8" t="s">
        <v>65</v>
      </c>
      <c r="O4" s="8" t="s">
        <v>66</v>
      </c>
      <c r="P4" s="8" t="s">
        <v>67</v>
      </c>
      <c r="Q4" s="13">
        <v>688655</v>
      </c>
      <c r="R4" s="13" t="s">
        <v>68</v>
      </c>
      <c r="S4" s="28">
        <v>0</v>
      </c>
      <c r="T4" s="8" t="s">
        <v>42</v>
      </c>
      <c r="U4" s="8" t="s">
        <v>55</v>
      </c>
      <c r="V4" s="8" t="s">
        <v>32</v>
      </c>
      <c r="W4" s="11" t="s">
        <v>33</v>
      </c>
      <c r="X4" s="10">
        <f t="shared" si="0"/>
        <v>44911</v>
      </c>
      <c r="Y4" s="10">
        <f t="shared" si="0"/>
        <v>47468</v>
      </c>
      <c r="Z4" s="11" t="s">
        <v>33</v>
      </c>
      <c r="AA4" s="11" t="s">
        <v>57</v>
      </c>
      <c r="AB4" s="11" t="s">
        <v>57</v>
      </c>
      <c r="AC4" s="10" t="s">
        <v>69</v>
      </c>
    </row>
    <row r="5" spans="1:183" ht="30" hidden="1">
      <c r="A5" s="29" t="s">
        <v>70</v>
      </c>
      <c r="B5" s="30" t="s">
        <v>71</v>
      </c>
      <c r="C5" s="31" t="s">
        <v>72</v>
      </c>
      <c r="D5" s="32">
        <v>44652</v>
      </c>
      <c r="E5" s="32">
        <v>45016</v>
      </c>
      <c r="F5" s="29" t="s">
        <v>44</v>
      </c>
      <c r="G5" s="33" t="s">
        <v>73</v>
      </c>
      <c r="H5" s="33" t="s">
        <v>49</v>
      </c>
      <c r="I5" s="34" t="s">
        <v>33</v>
      </c>
      <c r="J5" s="35" t="s">
        <v>74</v>
      </c>
      <c r="K5" s="29" t="s">
        <v>35</v>
      </c>
      <c r="L5" s="36">
        <v>5214716</v>
      </c>
      <c r="M5" s="29" t="s">
        <v>37</v>
      </c>
      <c r="N5" s="37" t="s">
        <v>75</v>
      </c>
      <c r="O5" s="34" t="s">
        <v>76</v>
      </c>
      <c r="P5" s="29" t="s">
        <v>77</v>
      </c>
      <c r="Q5" s="38" t="s">
        <v>78</v>
      </c>
      <c r="R5" s="38" t="s">
        <v>78</v>
      </c>
      <c r="S5" s="38">
        <v>0</v>
      </c>
      <c r="T5" s="29" t="s">
        <v>79</v>
      </c>
      <c r="U5" s="29" t="s">
        <v>55</v>
      </c>
      <c r="V5" s="29" t="s">
        <v>32</v>
      </c>
      <c r="W5" s="39"/>
      <c r="X5" s="40">
        <f t="shared" si="0"/>
        <v>45748</v>
      </c>
      <c r="Y5" s="41">
        <f t="shared" si="0"/>
        <v>46112</v>
      </c>
      <c r="Z5" s="34" t="s">
        <v>33</v>
      </c>
      <c r="AA5" s="34" t="s">
        <v>44</v>
      </c>
      <c r="AB5" s="34" t="s">
        <v>33</v>
      </c>
      <c r="AC5" s="34"/>
    </row>
    <row r="6" spans="1:183" ht="60" hidden="1">
      <c r="A6" s="42" t="s">
        <v>80</v>
      </c>
      <c r="B6" s="42" t="s">
        <v>81</v>
      </c>
      <c r="C6" s="42" t="s">
        <v>82</v>
      </c>
      <c r="D6" s="43">
        <v>44368</v>
      </c>
      <c r="E6" s="43">
        <v>45016</v>
      </c>
      <c r="F6" s="44" t="s">
        <v>44</v>
      </c>
      <c r="G6" s="45">
        <v>45016</v>
      </c>
      <c r="H6" s="46" t="s">
        <v>32</v>
      </c>
      <c r="I6" s="11" t="s">
        <v>33</v>
      </c>
      <c r="J6" s="47" t="s">
        <v>83</v>
      </c>
      <c r="K6" s="44" t="s">
        <v>35</v>
      </c>
      <c r="L6" s="48" t="s">
        <v>84</v>
      </c>
      <c r="M6" s="42" t="s">
        <v>37</v>
      </c>
      <c r="N6" s="42" t="s">
        <v>85</v>
      </c>
      <c r="O6" s="44" t="s">
        <v>86</v>
      </c>
      <c r="P6" s="42" t="s">
        <v>54</v>
      </c>
      <c r="Q6" s="42" t="s">
        <v>87</v>
      </c>
      <c r="R6" s="42" t="s">
        <v>87</v>
      </c>
      <c r="S6" s="49">
        <v>0</v>
      </c>
      <c r="T6" s="44" t="s">
        <v>88</v>
      </c>
      <c r="U6" s="44" t="s">
        <v>89</v>
      </c>
      <c r="V6" s="44" t="s">
        <v>32</v>
      </c>
      <c r="W6" s="50"/>
      <c r="X6" s="10">
        <f>DATE(YEAR(D6) + 3, MONTH(D6), DAY(D6))</f>
        <v>45464</v>
      </c>
      <c r="Y6" s="51">
        <f>DATE(YEAR(E6) + 6, MONTH(E6), DAY(E6))</f>
        <v>47208</v>
      </c>
      <c r="Z6" s="11" t="s">
        <v>33</v>
      </c>
      <c r="AA6" s="11" t="s">
        <v>44</v>
      </c>
      <c r="AB6" s="11" t="s">
        <v>33</v>
      </c>
      <c r="AC6" s="11"/>
    </row>
    <row r="7" spans="1:183" ht="60" hidden="1">
      <c r="A7" s="42" t="s">
        <v>90</v>
      </c>
      <c r="B7" s="42" t="s">
        <v>91</v>
      </c>
      <c r="C7" s="42" t="s">
        <v>92</v>
      </c>
      <c r="D7" s="43">
        <v>44368</v>
      </c>
      <c r="E7" s="43">
        <v>45016</v>
      </c>
      <c r="F7" s="44" t="s">
        <v>44</v>
      </c>
      <c r="G7" s="45">
        <v>45016</v>
      </c>
      <c r="H7" s="46" t="s">
        <v>32</v>
      </c>
      <c r="I7" s="11" t="s">
        <v>33</v>
      </c>
      <c r="J7" s="47" t="s">
        <v>93</v>
      </c>
      <c r="K7" s="44" t="s">
        <v>35</v>
      </c>
      <c r="L7" s="48" t="s">
        <v>94</v>
      </c>
      <c r="M7" s="42" t="s">
        <v>37</v>
      </c>
      <c r="N7" s="42" t="s">
        <v>85</v>
      </c>
      <c r="O7" s="44" t="s">
        <v>86</v>
      </c>
      <c r="P7" s="42" t="s">
        <v>54</v>
      </c>
      <c r="Q7" s="42" t="s">
        <v>87</v>
      </c>
      <c r="R7" s="42" t="s">
        <v>87</v>
      </c>
      <c r="S7" s="49">
        <v>0</v>
      </c>
      <c r="T7" s="44" t="s">
        <v>88</v>
      </c>
      <c r="U7" s="44" t="s">
        <v>89</v>
      </c>
      <c r="V7" s="44" t="s">
        <v>32</v>
      </c>
      <c r="W7" s="50"/>
      <c r="X7" s="10">
        <f>DATE(YEAR(D7) + 3, MONTH(D7), DAY(D7))</f>
        <v>45464</v>
      </c>
      <c r="Y7" s="51">
        <f>DATE(YEAR(E7) + 6, MONTH(E7), DAY(E7))</f>
        <v>47208</v>
      </c>
      <c r="Z7" s="11" t="s">
        <v>33</v>
      </c>
      <c r="AA7" s="11" t="s">
        <v>44</v>
      </c>
      <c r="AB7" s="11" t="s">
        <v>33</v>
      </c>
      <c r="AC7" s="11"/>
    </row>
    <row r="8" spans="1:183" ht="75" hidden="1">
      <c r="A8" s="42" t="s">
        <v>95</v>
      </c>
      <c r="B8" s="42" t="s">
        <v>96</v>
      </c>
      <c r="C8" s="42" t="s">
        <v>97</v>
      </c>
      <c r="D8" s="43">
        <v>44368</v>
      </c>
      <c r="E8" s="43">
        <v>45016</v>
      </c>
      <c r="F8" s="44" t="s">
        <v>44</v>
      </c>
      <c r="G8" s="43">
        <v>45016</v>
      </c>
      <c r="H8" s="46" t="s">
        <v>32</v>
      </c>
      <c r="I8" s="11" t="s">
        <v>33</v>
      </c>
      <c r="J8" s="47" t="s">
        <v>98</v>
      </c>
      <c r="K8" s="44" t="s">
        <v>35</v>
      </c>
      <c r="L8" s="44" t="s">
        <v>99</v>
      </c>
      <c r="M8" s="42" t="s">
        <v>37</v>
      </c>
      <c r="N8" s="42" t="s">
        <v>85</v>
      </c>
      <c r="O8" s="34" t="s">
        <v>86</v>
      </c>
      <c r="P8" s="42" t="s">
        <v>54</v>
      </c>
      <c r="Q8" s="8" t="s">
        <v>87</v>
      </c>
      <c r="R8" s="8" t="s">
        <v>87</v>
      </c>
      <c r="S8" s="49">
        <v>0</v>
      </c>
      <c r="T8" s="44" t="s">
        <v>88</v>
      </c>
      <c r="U8" s="44" t="s">
        <v>89</v>
      </c>
      <c r="V8" s="44" t="s">
        <v>32</v>
      </c>
      <c r="W8" s="50"/>
      <c r="X8" s="10">
        <f>DATE(YEAR(D8) + 3, MONTH(D8), DAY(D8))</f>
        <v>45464</v>
      </c>
      <c r="Y8" s="51">
        <f>DATE(YEAR(E8) + 6, MONTH(E8), DAY(E8))</f>
        <v>47208</v>
      </c>
      <c r="Z8" s="11" t="s">
        <v>33</v>
      </c>
      <c r="AA8" s="11" t="s">
        <v>44</v>
      </c>
      <c r="AB8" s="11" t="s">
        <v>33</v>
      </c>
      <c r="AC8" s="11"/>
    </row>
    <row r="9" spans="1:183" ht="84" hidden="1" customHeight="1">
      <c r="A9" s="42" t="s">
        <v>100</v>
      </c>
      <c r="B9" s="42" t="s">
        <v>101</v>
      </c>
      <c r="C9" s="42" t="s">
        <v>102</v>
      </c>
      <c r="D9" s="43">
        <v>44368</v>
      </c>
      <c r="E9" s="9">
        <v>45016</v>
      </c>
      <c r="F9" s="44" t="s">
        <v>44</v>
      </c>
      <c r="G9" s="43">
        <v>45016</v>
      </c>
      <c r="H9" s="46" t="s">
        <v>32</v>
      </c>
      <c r="I9" s="11" t="s">
        <v>33</v>
      </c>
      <c r="J9" s="47" t="s">
        <v>103</v>
      </c>
      <c r="K9" s="44" t="s">
        <v>35</v>
      </c>
      <c r="L9" s="44">
        <v>4421973</v>
      </c>
      <c r="M9" s="42" t="s">
        <v>37</v>
      </c>
      <c r="N9" s="42" t="s">
        <v>85</v>
      </c>
      <c r="O9" s="44" t="s">
        <v>86</v>
      </c>
      <c r="P9" s="42" t="s">
        <v>54</v>
      </c>
      <c r="Q9" s="8" t="s">
        <v>87</v>
      </c>
      <c r="R9" s="8" t="s">
        <v>87</v>
      </c>
      <c r="S9" s="49">
        <v>0</v>
      </c>
      <c r="T9" s="44" t="s">
        <v>88</v>
      </c>
      <c r="U9" s="44" t="s">
        <v>89</v>
      </c>
      <c r="V9" s="44" t="s">
        <v>32</v>
      </c>
      <c r="W9" s="50"/>
      <c r="X9" s="10">
        <f>DATE(YEAR(D9) + 3, MONTH(D9), DAY(D9))</f>
        <v>45464</v>
      </c>
      <c r="Y9" s="51">
        <f>DATE(YEAR(E9) + 6, MONTH(E9), DAY(E9))</f>
        <v>47208</v>
      </c>
      <c r="Z9" s="11" t="s">
        <v>33</v>
      </c>
      <c r="AA9" s="11" t="s">
        <v>44</v>
      </c>
      <c r="AB9" s="11" t="s">
        <v>33</v>
      </c>
      <c r="AC9" s="11"/>
    </row>
    <row r="10" spans="1:183" ht="45" hidden="1">
      <c r="A10" s="42" t="s">
        <v>104</v>
      </c>
      <c r="B10" s="42" t="s">
        <v>105</v>
      </c>
      <c r="C10" s="42" t="s">
        <v>106</v>
      </c>
      <c r="D10" s="52">
        <v>44470</v>
      </c>
      <c r="E10" s="52">
        <v>45200</v>
      </c>
      <c r="F10" s="42" t="s">
        <v>49</v>
      </c>
      <c r="G10" s="43">
        <v>45931</v>
      </c>
      <c r="H10" s="46" t="s">
        <v>49</v>
      </c>
      <c r="I10" s="10">
        <v>44743</v>
      </c>
      <c r="J10" s="53" t="s">
        <v>107</v>
      </c>
      <c r="K10" s="42"/>
      <c r="L10" s="54" t="s">
        <v>108</v>
      </c>
      <c r="M10" s="42" t="s">
        <v>51</v>
      </c>
      <c r="N10" s="42" t="s">
        <v>109</v>
      </c>
      <c r="O10" s="55" t="s">
        <v>53</v>
      </c>
      <c r="P10" s="44" t="s">
        <v>54</v>
      </c>
      <c r="Q10" s="56">
        <v>7500000</v>
      </c>
      <c r="R10" s="56">
        <v>30000000</v>
      </c>
      <c r="S10" s="57">
        <v>0</v>
      </c>
      <c r="T10" s="42" t="s">
        <v>42</v>
      </c>
      <c r="U10" s="58" t="s">
        <v>110</v>
      </c>
      <c r="V10" s="44" t="s">
        <v>49</v>
      </c>
      <c r="W10" s="11" t="s">
        <v>111</v>
      </c>
      <c r="X10" s="10">
        <v>45200</v>
      </c>
      <c r="Y10" s="51">
        <v>47027</v>
      </c>
      <c r="Z10" s="11" t="s">
        <v>33</v>
      </c>
      <c r="AA10" s="11" t="s">
        <v>57</v>
      </c>
      <c r="AB10" s="11" t="s">
        <v>57</v>
      </c>
      <c r="AC10" s="11" t="s">
        <v>58</v>
      </c>
    </row>
    <row r="11" spans="1:183" ht="45" hidden="1">
      <c r="A11" s="8" t="s">
        <v>112</v>
      </c>
      <c r="B11" s="8" t="s">
        <v>113</v>
      </c>
      <c r="C11" s="8" t="s">
        <v>114</v>
      </c>
      <c r="D11" s="9">
        <v>44837</v>
      </c>
      <c r="E11" s="9">
        <v>46297</v>
      </c>
      <c r="F11" s="8" t="s">
        <v>44</v>
      </c>
      <c r="G11" s="9">
        <v>46297</v>
      </c>
      <c r="H11" s="8" t="s">
        <v>49</v>
      </c>
      <c r="I11" s="9">
        <v>44986</v>
      </c>
      <c r="J11" s="8" t="s">
        <v>115</v>
      </c>
      <c r="K11" s="8" t="s">
        <v>35</v>
      </c>
      <c r="L11" s="8" t="s">
        <v>116</v>
      </c>
      <c r="M11" s="8" t="s">
        <v>51</v>
      </c>
      <c r="N11" s="8" t="s">
        <v>109</v>
      </c>
      <c r="O11" s="8" t="s">
        <v>53</v>
      </c>
      <c r="P11" s="8" t="s">
        <v>54</v>
      </c>
      <c r="Q11" s="56">
        <v>7500000</v>
      </c>
      <c r="R11" s="56">
        <v>30000000</v>
      </c>
      <c r="S11" s="59">
        <v>0</v>
      </c>
      <c r="T11" s="8" t="s">
        <v>42</v>
      </c>
      <c r="U11" s="60" t="s">
        <v>117</v>
      </c>
      <c r="V11" s="8" t="s">
        <v>49</v>
      </c>
      <c r="W11" s="8" t="s">
        <v>33</v>
      </c>
      <c r="X11" s="10">
        <f t="shared" ref="X11:Y18" si="1">DATE(YEAR(D11) + 3, MONTH(D11), DAY(D11))</f>
        <v>45933</v>
      </c>
      <c r="Y11" s="10">
        <f t="shared" si="1"/>
        <v>47393</v>
      </c>
      <c r="Z11" s="8"/>
      <c r="AA11" s="8"/>
      <c r="AB11" s="8"/>
      <c r="AC11" s="8" t="s">
        <v>58</v>
      </c>
      <c r="AD11" s="61"/>
      <c r="AE11" s="62"/>
      <c r="AF11" s="62"/>
      <c r="AG11" s="61"/>
      <c r="AH11" s="61"/>
      <c r="AI11" s="61"/>
      <c r="AJ11" s="61"/>
      <c r="AK11" s="61"/>
      <c r="AL11" s="63"/>
      <c r="AM11" s="64"/>
      <c r="AN11" s="64"/>
      <c r="AO11" s="65"/>
      <c r="AP11" s="66"/>
      <c r="AQ11" s="66"/>
      <c r="AR11" s="67"/>
      <c r="AS11" s="63"/>
      <c r="AT11" s="63"/>
      <c r="AU11" s="63"/>
    </row>
    <row r="12" spans="1:183" ht="90" hidden="1">
      <c r="A12" s="8" t="s">
        <v>118</v>
      </c>
      <c r="B12" s="8" t="s">
        <v>119</v>
      </c>
      <c r="C12" s="8" t="s">
        <v>120</v>
      </c>
      <c r="D12" s="9">
        <v>44593</v>
      </c>
      <c r="E12" s="9">
        <v>45317</v>
      </c>
      <c r="F12" s="8" t="s">
        <v>44</v>
      </c>
      <c r="G12" s="9">
        <v>46048</v>
      </c>
      <c r="H12" s="8" t="s">
        <v>32</v>
      </c>
      <c r="I12" s="9">
        <v>45247</v>
      </c>
      <c r="J12" s="8" t="s">
        <v>121</v>
      </c>
      <c r="K12" s="8" t="s">
        <v>44</v>
      </c>
      <c r="L12" s="8" t="s">
        <v>122</v>
      </c>
      <c r="M12" s="8" t="s">
        <v>51</v>
      </c>
      <c r="N12" s="8" t="s">
        <v>123</v>
      </c>
      <c r="O12" s="8" t="s">
        <v>124</v>
      </c>
      <c r="P12" s="8" t="s">
        <v>125</v>
      </c>
      <c r="Q12" s="56">
        <v>5000000</v>
      </c>
      <c r="R12" s="56">
        <v>20000000</v>
      </c>
      <c r="S12" s="59">
        <v>0</v>
      </c>
      <c r="T12" s="8" t="s">
        <v>42</v>
      </c>
      <c r="U12" s="8" t="s">
        <v>126</v>
      </c>
      <c r="V12" s="8" t="s">
        <v>32</v>
      </c>
      <c r="W12" s="8" t="s">
        <v>33</v>
      </c>
      <c r="X12" s="10">
        <f t="shared" si="1"/>
        <v>45689</v>
      </c>
      <c r="Y12" s="10">
        <f t="shared" si="1"/>
        <v>46413</v>
      </c>
      <c r="Z12" s="8" t="s">
        <v>33</v>
      </c>
      <c r="AA12" s="8" t="s">
        <v>57</v>
      </c>
      <c r="AB12" s="8" t="s">
        <v>57</v>
      </c>
      <c r="AC12" s="8" t="s">
        <v>127</v>
      </c>
    </row>
    <row r="13" spans="1:183" ht="90" hidden="1">
      <c r="A13" s="68" t="s">
        <v>118</v>
      </c>
      <c r="B13" s="30" t="s">
        <v>128</v>
      </c>
      <c r="C13" s="30" t="s">
        <v>120</v>
      </c>
      <c r="D13" s="69">
        <v>44593</v>
      </c>
      <c r="E13" s="69">
        <v>45317</v>
      </c>
      <c r="F13" s="70" t="s">
        <v>44</v>
      </c>
      <c r="G13" s="69">
        <v>46048</v>
      </c>
      <c r="H13" s="71" t="s">
        <v>32</v>
      </c>
      <c r="I13" s="9">
        <v>45247</v>
      </c>
      <c r="J13" s="72" t="s">
        <v>129</v>
      </c>
      <c r="K13" s="30" t="s">
        <v>44</v>
      </c>
      <c r="L13" s="30" t="s">
        <v>130</v>
      </c>
      <c r="M13" s="30" t="s">
        <v>51</v>
      </c>
      <c r="N13" s="70" t="s">
        <v>123</v>
      </c>
      <c r="O13" s="68" t="s">
        <v>124</v>
      </c>
      <c r="P13" s="68" t="s">
        <v>125</v>
      </c>
      <c r="Q13" s="73">
        <v>5000000</v>
      </c>
      <c r="R13" s="73">
        <v>20000000</v>
      </c>
      <c r="S13" s="74">
        <v>0</v>
      </c>
      <c r="T13" s="68" t="s">
        <v>42</v>
      </c>
      <c r="U13" s="30" t="s">
        <v>126</v>
      </c>
      <c r="V13" s="30" t="s">
        <v>32</v>
      </c>
      <c r="W13" s="68" t="s">
        <v>33</v>
      </c>
      <c r="X13" s="40">
        <f t="shared" si="1"/>
        <v>45689</v>
      </c>
      <c r="Y13" s="41">
        <f t="shared" si="1"/>
        <v>46413</v>
      </c>
      <c r="Z13" s="68" t="s">
        <v>33</v>
      </c>
      <c r="AA13" s="68" t="s">
        <v>57</v>
      </c>
      <c r="AB13" s="68" t="s">
        <v>57</v>
      </c>
      <c r="AC13" s="68" t="s">
        <v>127</v>
      </c>
    </row>
    <row r="14" spans="1:183" ht="90" hidden="1">
      <c r="A14" s="55" t="s">
        <v>118</v>
      </c>
      <c r="B14" s="75" t="s">
        <v>128</v>
      </c>
      <c r="C14" s="75" t="s">
        <v>120</v>
      </c>
      <c r="D14" s="76">
        <v>44593</v>
      </c>
      <c r="E14" s="76">
        <v>45317</v>
      </c>
      <c r="F14" s="75" t="s">
        <v>44</v>
      </c>
      <c r="G14" s="77">
        <v>46048</v>
      </c>
      <c r="H14" s="78" t="s">
        <v>32</v>
      </c>
      <c r="I14" s="9">
        <v>45247</v>
      </c>
      <c r="J14" s="79" t="s">
        <v>131</v>
      </c>
      <c r="K14" s="75" t="s">
        <v>44</v>
      </c>
      <c r="L14" s="75" t="s">
        <v>122</v>
      </c>
      <c r="M14" s="75" t="s">
        <v>51</v>
      </c>
      <c r="N14" s="75" t="s">
        <v>123</v>
      </c>
      <c r="O14" s="75" t="s">
        <v>124</v>
      </c>
      <c r="P14" s="55" t="s">
        <v>125</v>
      </c>
      <c r="Q14" s="56">
        <v>5000000</v>
      </c>
      <c r="R14" s="56">
        <v>20000000</v>
      </c>
      <c r="S14" s="80">
        <v>0</v>
      </c>
      <c r="T14" s="55" t="s">
        <v>42</v>
      </c>
      <c r="U14" s="75" t="s">
        <v>126</v>
      </c>
      <c r="V14" s="75" t="s">
        <v>32</v>
      </c>
      <c r="W14" s="8" t="s">
        <v>33</v>
      </c>
      <c r="X14" s="81">
        <f t="shared" si="1"/>
        <v>45689</v>
      </c>
      <c r="Y14" s="82">
        <f t="shared" si="1"/>
        <v>46413</v>
      </c>
      <c r="Z14" s="55" t="s">
        <v>33</v>
      </c>
      <c r="AA14" s="55" t="s">
        <v>57</v>
      </c>
      <c r="AB14" s="55" t="s">
        <v>57</v>
      </c>
      <c r="AC14" s="55" t="s">
        <v>127</v>
      </c>
      <c r="AD14" s="61"/>
      <c r="AE14" s="62"/>
      <c r="AF14" s="62"/>
      <c r="AG14" s="61"/>
      <c r="AH14" s="61"/>
      <c r="AI14" s="61"/>
      <c r="AJ14" s="61"/>
      <c r="AK14" s="61"/>
      <c r="AL14" s="63"/>
      <c r="AM14" s="64"/>
      <c r="AN14" s="64"/>
      <c r="AO14" s="65"/>
      <c r="AP14" s="66"/>
      <c r="AQ14" s="66"/>
      <c r="AR14" s="67"/>
      <c r="AS14" s="63"/>
      <c r="AT14" s="63"/>
      <c r="AU14" s="63"/>
    </row>
    <row r="15" spans="1:183" ht="90" hidden="1">
      <c r="A15" s="75" t="s">
        <v>118</v>
      </c>
      <c r="B15" s="75" t="s">
        <v>119</v>
      </c>
      <c r="C15" s="75" t="s">
        <v>120</v>
      </c>
      <c r="D15" s="76">
        <v>44593</v>
      </c>
      <c r="E15" s="76">
        <v>45317</v>
      </c>
      <c r="F15" s="75" t="s">
        <v>44</v>
      </c>
      <c r="G15" s="76">
        <v>46048</v>
      </c>
      <c r="H15" s="83" t="s">
        <v>32</v>
      </c>
      <c r="I15" s="9">
        <v>45247</v>
      </c>
      <c r="J15" s="79" t="s">
        <v>132</v>
      </c>
      <c r="K15" s="75" t="s">
        <v>44</v>
      </c>
      <c r="L15" s="75" t="s">
        <v>133</v>
      </c>
      <c r="M15" s="75" t="s">
        <v>51</v>
      </c>
      <c r="N15" s="42" t="s">
        <v>123</v>
      </c>
      <c r="O15" s="42" t="s">
        <v>124</v>
      </c>
      <c r="P15" s="75" t="s">
        <v>125</v>
      </c>
      <c r="Q15" s="56">
        <v>5000000</v>
      </c>
      <c r="R15" s="56">
        <v>20000000</v>
      </c>
      <c r="S15" s="80">
        <v>0</v>
      </c>
      <c r="T15" s="55" t="s">
        <v>42</v>
      </c>
      <c r="U15" s="75" t="s">
        <v>126</v>
      </c>
      <c r="V15" s="75" t="s">
        <v>32</v>
      </c>
      <c r="W15" s="55" t="s">
        <v>33</v>
      </c>
      <c r="X15" s="81">
        <f t="shared" si="1"/>
        <v>45689</v>
      </c>
      <c r="Y15" s="82">
        <f t="shared" si="1"/>
        <v>46413</v>
      </c>
      <c r="Z15" s="55" t="s">
        <v>33</v>
      </c>
      <c r="AA15" s="55" t="s">
        <v>57</v>
      </c>
      <c r="AB15" s="55" t="s">
        <v>57</v>
      </c>
      <c r="AC15" s="79" t="s">
        <v>127</v>
      </c>
      <c r="AD15" s="61"/>
      <c r="AE15" s="62"/>
      <c r="AF15" s="62"/>
      <c r="AG15" s="61"/>
      <c r="AH15" s="61"/>
      <c r="AI15" s="61"/>
      <c r="AJ15" s="61"/>
      <c r="AK15" s="61"/>
      <c r="AL15" s="63"/>
      <c r="AM15" s="64"/>
      <c r="AN15" s="64"/>
      <c r="AO15" s="65"/>
      <c r="AP15" s="66"/>
      <c r="AQ15" s="66"/>
      <c r="AR15" s="67"/>
      <c r="AS15" s="63"/>
      <c r="AT15" s="63"/>
      <c r="AU15" s="63"/>
    </row>
    <row r="16" spans="1:183" ht="90" hidden="1">
      <c r="A16" s="8" t="s">
        <v>118</v>
      </c>
      <c r="B16" s="8" t="s">
        <v>119</v>
      </c>
      <c r="C16" s="8" t="s">
        <v>120</v>
      </c>
      <c r="D16" s="9">
        <v>44593</v>
      </c>
      <c r="E16" s="9">
        <v>45317</v>
      </c>
      <c r="F16" s="8" t="s">
        <v>44</v>
      </c>
      <c r="G16" s="9">
        <v>46048</v>
      </c>
      <c r="H16" s="84" t="s">
        <v>32</v>
      </c>
      <c r="I16" s="9">
        <v>45247</v>
      </c>
      <c r="J16" s="85" t="s">
        <v>134</v>
      </c>
      <c r="K16" s="8" t="s">
        <v>44</v>
      </c>
      <c r="L16" s="8">
        <v>1383511</v>
      </c>
      <c r="M16" s="8" t="s">
        <v>51</v>
      </c>
      <c r="N16" s="68" t="s">
        <v>123</v>
      </c>
      <c r="O16" s="55" t="s">
        <v>124</v>
      </c>
      <c r="P16" s="8" t="s">
        <v>125</v>
      </c>
      <c r="Q16" s="56">
        <v>5000000</v>
      </c>
      <c r="R16" s="56">
        <v>20000000</v>
      </c>
      <c r="S16" s="59">
        <v>0</v>
      </c>
      <c r="T16" s="8" t="s">
        <v>42</v>
      </c>
      <c r="U16" s="8" t="s">
        <v>126</v>
      </c>
      <c r="V16" s="8" t="s">
        <v>32</v>
      </c>
      <c r="W16" s="8" t="s">
        <v>33</v>
      </c>
      <c r="X16" s="10">
        <f t="shared" si="1"/>
        <v>45689</v>
      </c>
      <c r="Y16" s="10">
        <f t="shared" si="1"/>
        <v>46413</v>
      </c>
      <c r="Z16" s="8" t="s">
        <v>33</v>
      </c>
      <c r="AA16" s="8" t="s">
        <v>57</v>
      </c>
      <c r="AB16" s="8" t="s">
        <v>57</v>
      </c>
      <c r="AC16" s="8" t="s">
        <v>127</v>
      </c>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row>
    <row r="17" spans="1:183" ht="45" hidden="1">
      <c r="A17" s="11" t="s">
        <v>135</v>
      </c>
      <c r="B17" s="8" t="s">
        <v>136</v>
      </c>
      <c r="C17" s="8" t="s">
        <v>137</v>
      </c>
      <c r="D17" s="87">
        <v>44593</v>
      </c>
      <c r="E17" s="87">
        <v>45322</v>
      </c>
      <c r="F17" s="11" t="s">
        <v>57</v>
      </c>
      <c r="G17" s="10">
        <v>46418</v>
      </c>
      <c r="H17" s="46" t="s">
        <v>32</v>
      </c>
      <c r="I17" s="10">
        <v>45200</v>
      </c>
      <c r="J17" s="88" t="s">
        <v>138</v>
      </c>
      <c r="K17" s="11" t="s">
        <v>44</v>
      </c>
      <c r="L17" s="11">
        <v>2594504</v>
      </c>
      <c r="M17" s="11" t="s">
        <v>51</v>
      </c>
      <c r="N17" s="11" t="s">
        <v>139</v>
      </c>
      <c r="O17" s="11" t="s">
        <v>66</v>
      </c>
      <c r="P17" s="11" t="s">
        <v>140</v>
      </c>
      <c r="Q17" s="14">
        <v>4000000</v>
      </c>
      <c r="R17" s="14">
        <v>20000000</v>
      </c>
      <c r="S17" s="14">
        <v>0</v>
      </c>
      <c r="T17" s="11" t="s">
        <v>42</v>
      </c>
      <c r="U17" s="11" t="s">
        <v>55</v>
      </c>
      <c r="V17" s="11" t="s">
        <v>32</v>
      </c>
      <c r="W17" s="50"/>
      <c r="X17" s="10">
        <f t="shared" si="1"/>
        <v>45689</v>
      </c>
      <c r="Y17" s="10">
        <f t="shared" si="1"/>
        <v>46418</v>
      </c>
      <c r="Z17" s="11" t="s">
        <v>33</v>
      </c>
      <c r="AA17" s="10" t="s">
        <v>57</v>
      </c>
      <c r="AB17" s="11" t="s">
        <v>57</v>
      </c>
      <c r="AC17" s="11" t="s">
        <v>141</v>
      </c>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row>
    <row r="18" spans="1:183" ht="30">
      <c r="A18" s="30" t="s">
        <v>142</v>
      </c>
      <c r="B18" s="30" t="s">
        <v>143</v>
      </c>
      <c r="C18" s="30" t="s">
        <v>143</v>
      </c>
      <c r="D18" s="89">
        <v>44287</v>
      </c>
      <c r="E18" s="89">
        <v>45382</v>
      </c>
      <c r="F18" s="30" t="s">
        <v>144</v>
      </c>
      <c r="G18" s="69">
        <v>46843</v>
      </c>
      <c r="H18" s="71" t="s">
        <v>49</v>
      </c>
      <c r="I18" s="10">
        <v>45202</v>
      </c>
      <c r="J18" s="72" t="s">
        <v>145</v>
      </c>
      <c r="K18" s="34" t="s">
        <v>44</v>
      </c>
      <c r="L18" s="90" t="s">
        <v>146</v>
      </c>
      <c r="M18" s="30" t="s">
        <v>51</v>
      </c>
      <c r="N18" s="30" t="s">
        <v>147</v>
      </c>
      <c r="O18" s="91" t="s">
        <v>148</v>
      </c>
      <c r="P18" s="30" t="s">
        <v>67</v>
      </c>
      <c r="Q18" s="13">
        <v>2075000.34</v>
      </c>
      <c r="R18" s="13">
        <v>14525002.380000001</v>
      </c>
      <c r="S18" s="92"/>
      <c r="T18" s="30" t="s">
        <v>42</v>
      </c>
      <c r="U18" s="30" t="s">
        <v>55</v>
      </c>
      <c r="V18" s="30" t="s">
        <v>49</v>
      </c>
      <c r="W18" s="34" t="s">
        <v>33</v>
      </c>
      <c r="X18" s="40">
        <f t="shared" si="1"/>
        <v>45383</v>
      </c>
      <c r="Y18" s="41">
        <f t="shared" si="1"/>
        <v>46477</v>
      </c>
      <c r="Z18" s="34" t="s">
        <v>33</v>
      </c>
      <c r="AA18" s="34" t="s">
        <v>57</v>
      </c>
      <c r="AB18" s="34" t="s">
        <v>57</v>
      </c>
      <c r="AC18" s="68" t="s">
        <v>149</v>
      </c>
    </row>
    <row r="19" spans="1:183" ht="30" hidden="1">
      <c r="A19" s="30" t="s">
        <v>150</v>
      </c>
      <c r="B19" s="30" t="s">
        <v>151</v>
      </c>
      <c r="C19" s="30" t="s">
        <v>151</v>
      </c>
      <c r="D19" s="89">
        <v>43882</v>
      </c>
      <c r="E19" s="69">
        <v>45343</v>
      </c>
      <c r="F19" s="30" t="s">
        <v>44</v>
      </c>
      <c r="G19" s="69">
        <v>45343</v>
      </c>
      <c r="H19" s="71" t="s">
        <v>49</v>
      </c>
      <c r="I19" s="10">
        <f>D19+730</f>
        <v>44612</v>
      </c>
      <c r="J19" s="72" t="s">
        <v>152</v>
      </c>
      <c r="K19" s="68" t="s">
        <v>35</v>
      </c>
      <c r="L19" s="93" t="s">
        <v>153</v>
      </c>
      <c r="M19" s="72" t="s">
        <v>51</v>
      </c>
      <c r="N19" s="30" t="s">
        <v>154</v>
      </c>
      <c r="O19" s="30" t="s">
        <v>66</v>
      </c>
      <c r="P19" s="30" t="s">
        <v>125</v>
      </c>
      <c r="Q19" s="13">
        <v>2500000</v>
      </c>
      <c r="R19" s="13">
        <v>10000000</v>
      </c>
      <c r="S19" s="92">
        <v>0</v>
      </c>
      <c r="T19" s="30" t="s">
        <v>42</v>
      </c>
      <c r="U19" s="30" t="s">
        <v>55</v>
      </c>
      <c r="V19" s="86" t="s">
        <v>49</v>
      </c>
      <c r="W19" s="34" t="s">
        <v>33</v>
      </c>
      <c r="X19" s="40">
        <f>DATE(YEAR(D21) + 3, MONTH(D21), DAY(D21))</f>
        <v>45889</v>
      </c>
      <c r="Y19" s="41">
        <f>DATE(YEAR(E19) + 3, MONTH(E19), DAY(E19))</f>
        <v>46439</v>
      </c>
      <c r="Z19" s="34" t="s">
        <v>33</v>
      </c>
      <c r="AA19" s="34" t="s">
        <v>44</v>
      </c>
      <c r="AB19" s="34" t="s">
        <v>33</v>
      </c>
      <c r="AC19" s="40" t="s">
        <v>155</v>
      </c>
    </row>
    <row r="20" spans="1:183" ht="75" hidden="1">
      <c r="A20" s="42" t="s">
        <v>156</v>
      </c>
      <c r="B20" s="42" t="s">
        <v>157</v>
      </c>
      <c r="C20" s="42" t="s">
        <v>158</v>
      </c>
      <c r="D20" s="43">
        <v>44144</v>
      </c>
      <c r="E20" s="43">
        <v>45961</v>
      </c>
      <c r="F20" s="42" t="s">
        <v>44</v>
      </c>
      <c r="G20" s="43">
        <v>45961</v>
      </c>
      <c r="H20" s="46" t="s">
        <v>32</v>
      </c>
      <c r="I20" s="10">
        <v>45200</v>
      </c>
      <c r="J20" s="47" t="s">
        <v>159</v>
      </c>
      <c r="K20" s="8" t="s">
        <v>44</v>
      </c>
      <c r="L20" s="94" t="s">
        <v>160</v>
      </c>
      <c r="M20" s="47" t="s">
        <v>51</v>
      </c>
      <c r="N20" s="42" t="s">
        <v>139</v>
      </c>
      <c r="O20" s="42" t="s">
        <v>161</v>
      </c>
      <c r="P20" s="42" t="s">
        <v>162</v>
      </c>
      <c r="Q20" s="13">
        <v>1800000</v>
      </c>
      <c r="R20" s="13">
        <v>9000000</v>
      </c>
      <c r="S20" s="57">
        <v>0</v>
      </c>
      <c r="T20" s="44" t="s">
        <v>42</v>
      </c>
      <c r="U20" s="44" t="s">
        <v>55</v>
      </c>
      <c r="V20" s="11" t="s">
        <v>32</v>
      </c>
      <c r="W20" s="11" t="s">
        <v>33</v>
      </c>
      <c r="X20" s="10">
        <f>DATE(YEAR(D20) + 3, MONTH(D20), DAY(D20))</f>
        <v>45239</v>
      </c>
      <c r="Y20" s="10">
        <f>DATE(YEAR(E20) + 3, MONTH(E20), DAY(E20))</f>
        <v>47057</v>
      </c>
      <c r="Z20" s="11" t="s">
        <v>33</v>
      </c>
      <c r="AA20" s="11" t="s">
        <v>57</v>
      </c>
      <c r="AB20" s="11" t="s">
        <v>57</v>
      </c>
      <c r="AC20" s="10" t="s">
        <v>141</v>
      </c>
    </row>
    <row r="21" spans="1:183" ht="60">
      <c r="A21" s="95" t="s">
        <v>163</v>
      </c>
      <c r="B21" s="75" t="s">
        <v>164</v>
      </c>
      <c r="C21" s="68" t="s">
        <v>165</v>
      </c>
      <c r="D21" s="96">
        <v>44793</v>
      </c>
      <c r="E21" s="96">
        <v>45450</v>
      </c>
      <c r="F21" s="95" t="s">
        <v>44</v>
      </c>
      <c r="G21" s="97">
        <v>45450</v>
      </c>
      <c r="H21" s="98" t="s">
        <v>32</v>
      </c>
      <c r="I21" s="10">
        <v>45158</v>
      </c>
      <c r="J21" s="99" t="s">
        <v>166</v>
      </c>
      <c r="K21" s="95" t="s">
        <v>44</v>
      </c>
      <c r="L21" s="22">
        <v>482405</v>
      </c>
      <c r="M21" s="95" t="s">
        <v>51</v>
      </c>
      <c r="N21" s="95" t="s">
        <v>167</v>
      </c>
      <c r="O21" s="95" t="s">
        <v>148</v>
      </c>
      <c r="P21" s="95" t="s">
        <v>168</v>
      </c>
      <c r="Q21" s="14">
        <v>7193233</v>
      </c>
      <c r="R21" s="14">
        <v>7193233</v>
      </c>
      <c r="S21" s="100">
        <v>0</v>
      </c>
      <c r="T21" s="95" t="s">
        <v>42</v>
      </c>
      <c r="U21" s="95" t="s">
        <v>55</v>
      </c>
      <c r="V21" s="101" t="s">
        <v>32</v>
      </c>
      <c r="W21" s="102" t="s">
        <v>33</v>
      </c>
      <c r="X21" s="103" t="s">
        <v>33</v>
      </c>
      <c r="Y21" s="103" t="s">
        <v>33</v>
      </c>
      <c r="Z21" s="103" t="s">
        <v>33</v>
      </c>
      <c r="AA21" s="103" t="s">
        <v>33</v>
      </c>
      <c r="AB21" s="103" t="s">
        <v>33</v>
      </c>
      <c r="AC21" s="101" t="s">
        <v>169</v>
      </c>
    </row>
    <row r="22" spans="1:183" ht="30">
      <c r="A22" s="75" t="s">
        <v>170</v>
      </c>
      <c r="B22" s="75" t="s">
        <v>171</v>
      </c>
      <c r="C22" s="75" t="s">
        <v>172</v>
      </c>
      <c r="D22" s="76">
        <v>45017</v>
      </c>
      <c r="E22" s="76">
        <v>46477</v>
      </c>
      <c r="F22" s="75" t="s">
        <v>57</v>
      </c>
      <c r="G22" s="77">
        <v>47938</v>
      </c>
      <c r="H22" s="78" t="s">
        <v>49</v>
      </c>
      <c r="I22" s="9">
        <v>45231</v>
      </c>
      <c r="J22" s="79" t="s">
        <v>173</v>
      </c>
      <c r="K22" s="95" t="s">
        <v>44</v>
      </c>
      <c r="L22" s="15">
        <v>3768856</v>
      </c>
      <c r="M22" s="75" t="s">
        <v>51</v>
      </c>
      <c r="N22" s="75" t="s">
        <v>174</v>
      </c>
      <c r="O22" s="75" t="s">
        <v>148</v>
      </c>
      <c r="P22" s="75" t="s">
        <v>67</v>
      </c>
      <c r="Q22" s="13">
        <v>1250000</v>
      </c>
      <c r="R22" s="13">
        <v>10000000</v>
      </c>
      <c r="S22" s="104">
        <v>0</v>
      </c>
      <c r="T22" s="75" t="s">
        <v>42</v>
      </c>
      <c r="U22" s="75" t="s">
        <v>55</v>
      </c>
      <c r="V22" s="101" t="s">
        <v>49</v>
      </c>
      <c r="W22" s="95" t="s">
        <v>33</v>
      </c>
      <c r="X22" s="81">
        <f>DATE(YEAR(D22) + 3, MONTH(D22), DAY(D22))</f>
        <v>46113</v>
      </c>
      <c r="Y22" s="81">
        <f>DATE(YEAR(E22) + 3, MONTH(E22), DAY(E22))</f>
        <v>47573</v>
      </c>
      <c r="Z22" s="81" t="s">
        <v>33</v>
      </c>
      <c r="AA22" s="101" t="s">
        <v>44</v>
      </c>
      <c r="AB22" s="101" t="s">
        <v>33</v>
      </c>
      <c r="AC22" s="81" t="s">
        <v>141</v>
      </c>
    </row>
    <row r="23" spans="1:183" ht="60" hidden="1">
      <c r="A23" s="95" t="s">
        <v>175</v>
      </c>
      <c r="B23" s="75" t="s">
        <v>176</v>
      </c>
      <c r="C23" s="75" t="s">
        <v>177</v>
      </c>
      <c r="D23" s="96">
        <v>44713</v>
      </c>
      <c r="E23" s="96">
        <v>48365</v>
      </c>
      <c r="F23" s="95" t="s">
        <v>44</v>
      </c>
      <c r="G23" s="82">
        <v>45111</v>
      </c>
      <c r="H23" s="98" t="s">
        <v>32</v>
      </c>
      <c r="I23" s="81">
        <v>44999</v>
      </c>
      <c r="J23" s="99" t="s">
        <v>178</v>
      </c>
      <c r="K23" s="95" t="s">
        <v>44</v>
      </c>
      <c r="L23" s="95" t="s">
        <v>179</v>
      </c>
      <c r="M23" s="95" t="s">
        <v>51</v>
      </c>
      <c r="N23" s="95" t="s">
        <v>180</v>
      </c>
      <c r="O23" s="101" t="s">
        <v>181</v>
      </c>
      <c r="P23" s="95" t="s">
        <v>54</v>
      </c>
      <c r="Q23" s="105">
        <f>SUM(R23/10)</f>
        <v>400024.6</v>
      </c>
      <c r="R23" s="105">
        <v>4000246</v>
      </c>
      <c r="S23" s="100">
        <v>0</v>
      </c>
      <c r="T23" s="95" t="s">
        <v>42</v>
      </c>
      <c r="U23" s="95" t="s">
        <v>55</v>
      </c>
      <c r="V23" s="101" t="s">
        <v>32</v>
      </c>
      <c r="W23" s="106"/>
      <c r="X23" s="81">
        <f>DATE(YEAR(D23) + 3, MONTH(D23), DAY(D23))</f>
        <v>45809</v>
      </c>
      <c r="Y23" s="82">
        <f>DATE(YEAR(E23) + 3, MONTH(E23), DAY(E23))</f>
        <v>49460</v>
      </c>
      <c r="Z23" s="101" t="s">
        <v>57</v>
      </c>
      <c r="AA23" s="81" t="s">
        <v>57</v>
      </c>
      <c r="AB23" s="101" t="s">
        <v>57</v>
      </c>
      <c r="AC23" s="101" t="s">
        <v>182</v>
      </c>
    </row>
    <row r="24" spans="1:183" ht="75">
      <c r="A24" s="8" t="s">
        <v>183</v>
      </c>
      <c r="B24" s="8" t="s">
        <v>184</v>
      </c>
      <c r="C24" s="8" t="s">
        <v>185</v>
      </c>
      <c r="D24" s="9">
        <v>42769</v>
      </c>
      <c r="E24" s="9">
        <v>44713</v>
      </c>
      <c r="F24" s="8" t="s">
        <v>44</v>
      </c>
      <c r="G24" s="9">
        <v>44713</v>
      </c>
      <c r="H24" s="8" t="s">
        <v>49</v>
      </c>
      <c r="I24" s="10" t="s">
        <v>33</v>
      </c>
      <c r="J24" s="8" t="s">
        <v>186</v>
      </c>
      <c r="K24" s="8" t="s">
        <v>35</v>
      </c>
      <c r="L24" s="94" t="s">
        <v>187</v>
      </c>
      <c r="M24" s="8" t="s">
        <v>51</v>
      </c>
      <c r="N24" s="8" t="s">
        <v>188</v>
      </c>
      <c r="O24" s="8" t="s">
        <v>148</v>
      </c>
      <c r="P24" s="8" t="s">
        <v>67</v>
      </c>
      <c r="Q24" s="13">
        <v>4000000</v>
      </c>
      <c r="R24" s="13">
        <v>4000000</v>
      </c>
      <c r="S24" s="28">
        <v>0</v>
      </c>
      <c r="T24" s="8" t="s">
        <v>42</v>
      </c>
      <c r="U24" s="8" t="s">
        <v>55</v>
      </c>
      <c r="V24" s="8" t="s">
        <v>49</v>
      </c>
      <c r="W24" s="8" t="s">
        <v>189</v>
      </c>
      <c r="X24" s="10">
        <f t="shared" ref="X24:Y36" si="2">DATE(YEAR(D24) + 3, MONTH(D24), DAY(D24))</f>
        <v>43864</v>
      </c>
      <c r="Y24" s="10">
        <f>(DATE(YEAR(E24) +6, MONTH(E24), DAY(E24)))</f>
        <v>46905</v>
      </c>
      <c r="Z24" s="11" t="s">
        <v>33</v>
      </c>
      <c r="AA24" s="11" t="s">
        <v>44</v>
      </c>
      <c r="AB24" s="11" t="s">
        <v>33</v>
      </c>
      <c r="AC24" s="10" t="s">
        <v>149</v>
      </c>
    </row>
    <row r="25" spans="1:183" ht="45" hidden="1">
      <c r="A25" s="107" t="s">
        <v>190</v>
      </c>
      <c r="B25" s="107" t="s">
        <v>191</v>
      </c>
      <c r="C25" s="107" t="s">
        <v>192</v>
      </c>
      <c r="D25" s="108">
        <v>44307</v>
      </c>
      <c r="E25" s="108">
        <v>45402</v>
      </c>
      <c r="F25" s="34" t="s">
        <v>193</v>
      </c>
      <c r="G25" s="40">
        <v>45402</v>
      </c>
      <c r="H25" s="33" t="s">
        <v>49</v>
      </c>
      <c r="I25" s="40">
        <v>45200</v>
      </c>
      <c r="J25" s="109" t="s">
        <v>194</v>
      </c>
      <c r="K25" s="68" t="s">
        <v>44</v>
      </c>
      <c r="L25" s="110" t="s">
        <v>195</v>
      </c>
      <c r="M25" s="72" t="s">
        <v>51</v>
      </c>
      <c r="N25" s="107" t="s">
        <v>196</v>
      </c>
      <c r="O25" s="111" t="s">
        <v>197</v>
      </c>
      <c r="P25" s="34" t="s">
        <v>40</v>
      </c>
      <c r="Q25" s="112">
        <v>1300000</v>
      </c>
      <c r="R25" s="112">
        <v>4000000</v>
      </c>
      <c r="S25" s="113">
        <v>0</v>
      </c>
      <c r="T25" s="68" t="s">
        <v>42</v>
      </c>
      <c r="U25" s="72" t="s">
        <v>55</v>
      </c>
      <c r="V25" s="114" t="s">
        <v>49</v>
      </c>
      <c r="W25" s="68" t="s">
        <v>198</v>
      </c>
      <c r="X25" s="40">
        <f t="shared" si="2"/>
        <v>45403</v>
      </c>
      <c r="Y25" s="41">
        <f t="shared" si="2"/>
        <v>46497</v>
      </c>
      <c r="Z25" s="34" t="s">
        <v>33</v>
      </c>
      <c r="AA25" s="34" t="s">
        <v>44</v>
      </c>
      <c r="AB25" s="34" t="s">
        <v>33</v>
      </c>
      <c r="AC25" s="34" t="s">
        <v>141</v>
      </c>
    </row>
    <row r="26" spans="1:183" ht="75" hidden="1">
      <c r="A26" s="55" t="s">
        <v>199</v>
      </c>
      <c r="B26" s="55" t="s">
        <v>200</v>
      </c>
      <c r="C26" s="55" t="s">
        <v>201</v>
      </c>
      <c r="D26" s="115">
        <v>43922</v>
      </c>
      <c r="E26" s="115">
        <v>45443</v>
      </c>
      <c r="F26" s="55" t="s">
        <v>44</v>
      </c>
      <c r="G26" s="115">
        <v>45443</v>
      </c>
      <c r="H26" s="78" t="s">
        <v>49</v>
      </c>
      <c r="I26" s="97">
        <v>44501</v>
      </c>
      <c r="J26" s="55" t="s">
        <v>202</v>
      </c>
      <c r="K26" s="116" t="s">
        <v>44</v>
      </c>
      <c r="L26" s="117" t="s">
        <v>203</v>
      </c>
      <c r="M26" s="79" t="s">
        <v>51</v>
      </c>
      <c r="N26" s="55" t="s">
        <v>204</v>
      </c>
      <c r="O26" s="55" t="s">
        <v>205</v>
      </c>
      <c r="P26" s="15" t="s">
        <v>40</v>
      </c>
      <c r="Q26" s="118">
        <v>1000000</v>
      </c>
      <c r="R26" s="118">
        <v>3000000</v>
      </c>
      <c r="S26" s="119">
        <v>0</v>
      </c>
      <c r="T26" s="55" t="s">
        <v>42</v>
      </c>
      <c r="U26" s="79" t="s">
        <v>55</v>
      </c>
      <c r="V26" s="83" t="s">
        <v>49</v>
      </c>
      <c r="W26" s="101" t="s">
        <v>33</v>
      </c>
      <c r="X26" s="81">
        <f t="shared" si="2"/>
        <v>45017</v>
      </c>
      <c r="Y26" s="82">
        <f t="shared" si="2"/>
        <v>46538</v>
      </c>
      <c r="Z26" s="81"/>
      <c r="AA26" s="81" t="s">
        <v>44</v>
      </c>
      <c r="AB26" s="81" t="s">
        <v>33</v>
      </c>
      <c r="AC26" s="81" t="s">
        <v>155</v>
      </c>
    </row>
    <row r="27" spans="1:183" ht="30" hidden="1">
      <c r="A27" s="8" t="s">
        <v>206</v>
      </c>
      <c r="B27" s="8" t="s">
        <v>207</v>
      </c>
      <c r="C27" s="8" t="s">
        <v>208</v>
      </c>
      <c r="D27" s="27">
        <v>44249</v>
      </c>
      <c r="E27" s="27">
        <v>44978</v>
      </c>
      <c r="F27" s="8" t="s">
        <v>209</v>
      </c>
      <c r="G27" s="9">
        <v>45709</v>
      </c>
      <c r="H27" s="8" t="s">
        <v>32</v>
      </c>
      <c r="I27" s="10">
        <v>45231</v>
      </c>
      <c r="J27" s="8" t="s">
        <v>134</v>
      </c>
      <c r="K27" s="8" t="s">
        <v>44</v>
      </c>
      <c r="L27" s="94" t="s">
        <v>210</v>
      </c>
      <c r="M27" s="8" t="s">
        <v>51</v>
      </c>
      <c r="N27" s="8" t="s">
        <v>211</v>
      </c>
      <c r="O27" s="8" t="s">
        <v>212</v>
      </c>
      <c r="P27" s="8" t="s">
        <v>125</v>
      </c>
      <c r="Q27" s="13">
        <v>750000</v>
      </c>
      <c r="R27" s="13">
        <v>3000000</v>
      </c>
      <c r="S27" s="28" t="s">
        <v>32</v>
      </c>
      <c r="T27" s="8" t="s">
        <v>42</v>
      </c>
      <c r="U27" s="8" t="s">
        <v>55</v>
      </c>
      <c r="V27" s="11" t="s">
        <v>32</v>
      </c>
      <c r="W27" s="120" t="s">
        <v>213</v>
      </c>
      <c r="X27" s="10">
        <f t="shared" si="2"/>
        <v>45344</v>
      </c>
      <c r="Y27" s="10">
        <f t="shared" si="2"/>
        <v>46074</v>
      </c>
      <c r="Z27" s="11" t="s">
        <v>33</v>
      </c>
      <c r="AA27" s="11" t="s">
        <v>57</v>
      </c>
      <c r="AB27" s="11" t="s">
        <v>57</v>
      </c>
      <c r="AC27" s="8" t="s">
        <v>141</v>
      </c>
    </row>
    <row r="28" spans="1:183" ht="30" hidden="1">
      <c r="A28" s="11" t="s">
        <v>135</v>
      </c>
      <c r="B28" s="8" t="s">
        <v>214</v>
      </c>
      <c r="C28" s="8" t="s">
        <v>215</v>
      </c>
      <c r="D28" s="87">
        <v>44593</v>
      </c>
      <c r="E28" s="87">
        <v>45322</v>
      </c>
      <c r="F28" s="11" t="s">
        <v>57</v>
      </c>
      <c r="G28" s="10">
        <v>46418</v>
      </c>
      <c r="H28" s="11" t="s">
        <v>32</v>
      </c>
      <c r="I28" s="10">
        <v>45200</v>
      </c>
      <c r="J28" s="11" t="s">
        <v>216</v>
      </c>
      <c r="K28" s="11" t="s">
        <v>44</v>
      </c>
      <c r="L28" s="11">
        <v>1243967</v>
      </c>
      <c r="M28" s="11" t="s">
        <v>51</v>
      </c>
      <c r="N28" s="11" t="s">
        <v>139</v>
      </c>
      <c r="O28" s="11" t="s">
        <v>66</v>
      </c>
      <c r="P28" s="11" t="s">
        <v>140</v>
      </c>
      <c r="Q28" s="14">
        <v>600000</v>
      </c>
      <c r="R28" s="14">
        <v>3000000</v>
      </c>
      <c r="S28" s="14">
        <v>0</v>
      </c>
      <c r="T28" s="11" t="s">
        <v>42</v>
      </c>
      <c r="U28" s="11" t="s">
        <v>55</v>
      </c>
      <c r="V28" s="11" t="s">
        <v>32</v>
      </c>
      <c r="W28" s="50"/>
      <c r="X28" s="10">
        <f t="shared" si="2"/>
        <v>45689</v>
      </c>
      <c r="Y28" s="10">
        <f t="shared" si="2"/>
        <v>46418</v>
      </c>
      <c r="Z28" s="11" t="s">
        <v>33</v>
      </c>
      <c r="AA28" s="10" t="s">
        <v>57</v>
      </c>
      <c r="AB28" s="11" t="s">
        <v>57</v>
      </c>
      <c r="AC28" s="11" t="s">
        <v>141</v>
      </c>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c r="DR28" s="86"/>
      <c r="DS28" s="86"/>
      <c r="DT28" s="86"/>
      <c r="DU28" s="86"/>
      <c r="DV28" s="86"/>
      <c r="DW28" s="86"/>
      <c r="DX28" s="86"/>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row>
    <row r="29" spans="1:183" hidden="1">
      <c r="A29" s="11" t="s">
        <v>217</v>
      </c>
      <c r="B29" s="11" t="s">
        <v>218</v>
      </c>
      <c r="C29" s="11" t="s">
        <v>219</v>
      </c>
      <c r="D29" s="87">
        <v>44779</v>
      </c>
      <c r="E29" s="87">
        <v>45138</v>
      </c>
      <c r="F29" s="11" t="s">
        <v>32</v>
      </c>
      <c r="G29" s="87">
        <v>45138</v>
      </c>
      <c r="H29" s="11" t="s">
        <v>32</v>
      </c>
      <c r="I29" s="10">
        <v>44932</v>
      </c>
      <c r="J29" s="11" t="s">
        <v>220</v>
      </c>
      <c r="K29" s="11" t="s">
        <v>35</v>
      </c>
      <c r="L29" s="11" t="s">
        <v>220</v>
      </c>
      <c r="M29" s="11" t="s">
        <v>51</v>
      </c>
      <c r="N29" s="11" t="s">
        <v>221</v>
      </c>
      <c r="O29" s="11" t="s">
        <v>222</v>
      </c>
      <c r="P29" s="11" t="s">
        <v>168</v>
      </c>
      <c r="Q29" s="14">
        <v>3000000</v>
      </c>
      <c r="R29" s="14">
        <v>3000000</v>
      </c>
      <c r="S29" s="14">
        <v>0</v>
      </c>
      <c r="T29" s="11" t="s">
        <v>42</v>
      </c>
      <c r="U29" s="11" t="s">
        <v>223</v>
      </c>
      <c r="V29" s="11" t="s">
        <v>49</v>
      </c>
      <c r="W29" s="121" t="s">
        <v>224</v>
      </c>
      <c r="X29" s="10">
        <f t="shared" si="2"/>
        <v>45875</v>
      </c>
      <c r="Y29" s="10">
        <f t="shared" si="2"/>
        <v>46234</v>
      </c>
      <c r="Z29" s="11" t="s">
        <v>33</v>
      </c>
      <c r="AA29" s="11" t="s">
        <v>44</v>
      </c>
      <c r="AB29" s="11" t="s">
        <v>44</v>
      </c>
      <c r="AC29" s="11" t="s">
        <v>127</v>
      </c>
    </row>
    <row r="30" spans="1:183" ht="60" hidden="1">
      <c r="A30" s="34" t="s">
        <v>225</v>
      </c>
      <c r="B30" s="68" t="s">
        <v>226</v>
      </c>
      <c r="C30" s="68" t="s">
        <v>227</v>
      </c>
      <c r="D30" s="108">
        <v>44770</v>
      </c>
      <c r="E30" s="108">
        <v>45501</v>
      </c>
      <c r="F30" s="34" t="s">
        <v>57</v>
      </c>
      <c r="G30" s="40">
        <v>46231</v>
      </c>
      <c r="H30" s="34" t="s">
        <v>49</v>
      </c>
      <c r="I30" s="40">
        <v>45143</v>
      </c>
      <c r="J30" s="34" t="s">
        <v>228</v>
      </c>
      <c r="K30" s="34" t="s">
        <v>44</v>
      </c>
      <c r="L30" s="34">
        <v>2946689</v>
      </c>
      <c r="M30" s="35" t="s">
        <v>51</v>
      </c>
      <c r="N30" s="114" t="s">
        <v>229</v>
      </c>
      <c r="O30" s="21" t="s">
        <v>66</v>
      </c>
      <c r="P30" s="34" t="s">
        <v>140</v>
      </c>
      <c r="Q30" s="122">
        <v>625000</v>
      </c>
      <c r="R30" s="122">
        <v>2500000</v>
      </c>
      <c r="S30" s="38">
        <v>0</v>
      </c>
      <c r="T30" s="34" t="s">
        <v>42</v>
      </c>
      <c r="U30" s="29" t="s">
        <v>55</v>
      </c>
      <c r="V30" s="34" t="s">
        <v>49</v>
      </c>
      <c r="W30" s="39"/>
      <c r="X30" s="40">
        <f t="shared" si="2"/>
        <v>45866</v>
      </c>
      <c r="Y30" s="41">
        <f t="shared" si="2"/>
        <v>46596</v>
      </c>
      <c r="Z30" s="34" t="s">
        <v>57</v>
      </c>
      <c r="AA30" s="40" t="s">
        <v>57</v>
      </c>
      <c r="AB30" s="123" t="s">
        <v>57</v>
      </c>
      <c r="AC30" s="34" t="s">
        <v>169</v>
      </c>
    </row>
    <row r="31" spans="1:183" ht="45">
      <c r="A31" s="8" t="s">
        <v>230</v>
      </c>
      <c r="B31" s="8" t="s">
        <v>231</v>
      </c>
      <c r="C31" s="8" t="s">
        <v>232</v>
      </c>
      <c r="D31" s="9">
        <v>44835</v>
      </c>
      <c r="E31" s="9">
        <v>45565</v>
      </c>
      <c r="F31" s="8" t="s">
        <v>57</v>
      </c>
      <c r="G31" s="9">
        <v>46660</v>
      </c>
      <c r="H31" s="8" t="s">
        <v>49</v>
      </c>
      <c r="I31" s="10">
        <v>45139</v>
      </c>
      <c r="J31" s="8" t="s">
        <v>233</v>
      </c>
      <c r="K31" s="8" t="s">
        <v>44</v>
      </c>
      <c r="L31" s="8" t="s">
        <v>234</v>
      </c>
      <c r="M31" s="47" t="s">
        <v>51</v>
      </c>
      <c r="N31" s="124" t="s">
        <v>188</v>
      </c>
      <c r="O31" s="55" t="s">
        <v>148</v>
      </c>
      <c r="P31" s="8" t="s">
        <v>67</v>
      </c>
      <c r="Q31" s="13">
        <v>444213</v>
      </c>
      <c r="R31" s="13">
        <v>2221065</v>
      </c>
      <c r="S31" s="57">
        <v>0</v>
      </c>
      <c r="T31" s="8" t="s">
        <v>42</v>
      </c>
      <c r="U31" s="58" t="s">
        <v>235</v>
      </c>
      <c r="V31" s="8" t="s">
        <v>49</v>
      </c>
      <c r="W31" s="11" t="s">
        <v>33</v>
      </c>
      <c r="X31" s="10">
        <f t="shared" si="2"/>
        <v>45931</v>
      </c>
      <c r="Y31" s="51">
        <f t="shared" si="2"/>
        <v>46660</v>
      </c>
      <c r="Z31" s="11" t="s">
        <v>33</v>
      </c>
      <c r="AA31" s="11" t="s">
        <v>44</v>
      </c>
      <c r="AB31" s="11" t="s">
        <v>33</v>
      </c>
      <c r="AC31" s="10" t="s">
        <v>149</v>
      </c>
    </row>
    <row r="32" spans="1:183" ht="120" hidden="1">
      <c r="A32" s="8" t="s">
        <v>236</v>
      </c>
      <c r="B32" s="8" t="s">
        <v>237</v>
      </c>
      <c r="C32" s="8" t="s">
        <v>238</v>
      </c>
      <c r="D32" s="27">
        <v>44459</v>
      </c>
      <c r="E32" s="27">
        <v>45555</v>
      </c>
      <c r="F32" s="8" t="s">
        <v>239</v>
      </c>
      <c r="G32" s="9">
        <v>45555</v>
      </c>
      <c r="H32" s="84" t="s">
        <v>32</v>
      </c>
      <c r="I32" s="10">
        <v>45184</v>
      </c>
      <c r="J32" s="85" t="s">
        <v>240</v>
      </c>
      <c r="K32" s="8" t="s">
        <v>44</v>
      </c>
      <c r="L32" s="94" t="s">
        <v>241</v>
      </c>
      <c r="M32" s="8" t="s">
        <v>51</v>
      </c>
      <c r="N32" s="8" t="s">
        <v>242</v>
      </c>
      <c r="O32" s="55" t="s">
        <v>86</v>
      </c>
      <c r="P32" s="8" t="s">
        <v>54</v>
      </c>
      <c r="Q32" s="28">
        <v>666666</v>
      </c>
      <c r="R32" s="28">
        <v>2000000</v>
      </c>
      <c r="S32" s="28">
        <v>0</v>
      </c>
      <c r="T32" s="8" t="s">
        <v>42</v>
      </c>
      <c r="U32" s="8" t="s">
        <v>55</v>
      </c>
      <c r="V32" s="8" t="s">
        <v>32</v>
      </c>
      <c r="W32" s="125"/>
      <c r="X32" s="10">
        <f t="shared" si="2"/>
        <v>45555</v>
      </c>
      <c r="Y32" s="10">
        <f>DATE(YEAR(E32) + 6, MONTH(E32), DAY(E32))</f>
        <v>47746</v>
      </c>
      <c r="Z32" s="8" t="s">
        <v>33</v>
      </c>
      <c r="AA32" s="8" t="s">
        <v>57</v>
      </c>
      <c r="AB32" s="11" t="s">
        <v>57</v>
      </c>
      <c r="AC32" s="8" t="s">
        <v>141</v>
      </c>
    </row>
    <row r="33" spans="1:183" hidden="1">
      <c r="A33" s="101" t="s">
        <v>135</v>
      </c>
      <c r="B33" s="55" t="s">
        <v>243</v>
      </c>
      <c r="C33" s="55" t="s">
        <v>244</v>
      </c>
      <c r="D33" s="126">
        <v>44593</v>
      </c>
      <c r="E33" s="126">
        <v>45322</v>
      </c>
      <c r="F33" s="101" t="s">
        <v>57</v>
      </c>
      <c r="G33" s="81">
        <v>46418</v>
      </c>
      <c r="H33" s="98" t="s">
        <v>32</v>
      </c>
      <c r="I33" s="81">
        <v>45200</v>
      </c>
      <c r="J33" s="127" t="s">
        <v>245</v>
      </c>
      <c r="K33" s="101" t="s">
        <v>44</v>
      </c>
      <c r="L33" s="101">
        <v>2165592</v>
      </c>
      <c r="M33" s="101" t="s">
        <v>51</v>
      </c>
      <c r="N33" s="101" t="s">
        <v>139</v>
      </c>
      <c r="O33" s="101" t="s">
        <v>66</v>
      </c>
      <c r="P33" s="101" t="s">
        <v>140</v>
      </c>
      <c r="Q33" s="105">
        <v>400000</v>
      </c>
      <c r="R33" s="105">
        <v>2000000</v>
      </c>
      <c r="S33" s="105">
        <v>0</v>
      </c>
      <c r="T33" s="101" t="s">
        <v>42</v>
      </c>
      <c r="U33" s="101" t="s">
        <v>55</v>
      </c>
      <c r="V33" s="101" t="s">
        <v>32</v>
      </c>
      <c r="W33" s="106"/>
      <c r="X33" s="81">
        <f t="shared" si="2"/>
        <v>45689</v>
      </c>
      <c r="Y33" s="81">
        <f>DATE(YEAR(E33) + 3, MONTH(E33), DAY(E33))</f>
        <v>46418</v>
      </c>
      <c r="Z33" s="101" t="s">
        <v>33</v>
      </c>
      <c r="AA33" s="81" t="s">
        <v>57</v>
      </c>
      <c r="AB33" s="101" t="s">
        <v>57</v>
      </c>
      <c r="AC33" s="101" t="s">
        <v>141</v>
      </c>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c r="DR33" s="86"/>
      <c r="DS33" s="86"/>
      <c r="DT33" s="86"/>
      <c r="DU33" s="86"/>
      <c r="DV33" s="86"/>
      <c r="DW33" s="86"/>
      <c r="DX33" s="86"/>
      <c r="DY33" s="86"/>
      <c r="DZ33" s="86"/>
      <c r="EA33" s="86"/>
      <c r="EB33" s="86"/>
      <c r="EC33" s="86"/>
      <c r="ED33" s="86"/>
      <c r="EE33" s="86"/>
      <c r="EF33" s="86"/>
      <c r="EG33" s="86"/>
      <c r="EH33" s="86"/>
      <c r="EI33" s="86"/>
      <c r="EJ33" s="86"/>
      <c r="EK33" s="86"/>
      <c r="EL33" s="86"/>
      <c r="EM33" s="86"/>
      <c r="EN33" s="86"/>
      <c r="EO33" s="86"/>
      <c r="EP33" s="86"/>
      <c r="EQ33" s="86"/>
      <c r="ER33" s="86"/>
      <c r="ES33" s="86"/>
      <c r="ET33" s="86"/>
      <c r="EU33" s="86"/>
      <c r="EV33" s="86"/>
      <c r="EW33" s="86"/>
      <c r="EX33" s="86"/>
      <c r="EY33" s="86"/>
      <c r="EZ33" s="86"/>
      <c r="FA33" s="86"/>
      <c r="FB33" s="86"/>
      <c r="FC33" s="86"/>
      <c r="FD33" s="86"/>
      <c r="FE33" s="86"/>
      <c r="FF33" s="86"/>
      <c r="FG33" s="86"/>
      <c r="FH33" s="86"/>
      <c r="FI33" s="86"/>
      <c r="FJ33" s="86"/>
      <c r="FK33" s="86"/>
      <c r="FL33" s="86"/>
      <c r="FM33" s="86"/>
      <c r="FN33" s="86"/>
      <c r="FO33" s="86"/>
      <c r="FP33" s="86"/>
      <c r="FQ33" s="86"/>
      <c r="FR33" s="86"/>
      <c r="FS33" s="86"/>
      <c r="FT33" s="86"/>
      <c r="FU33" s="86"/>
      <c r="FV33" s="86"/>
      <c r="FW33" s="86"/>
      <c r="FX33" s="86"/>
      <c r="FY33" s="86"/>
      <c r="FZ33" s="86"/>
      <c r="GA33" s="86"/>
    </row>
    <row r="34" spans="1:183" ht="30" hidden="1">
      <c r="A34" s="11" t="s">
        <v>246</v>
      </c>
      <c r="B34" s="8" t="s">
        <v>247</v>
      </c>
      <c r="C34" s="8" t="s">
        <v>248</v>
      </c>
      <c r="D34" s="9">
        <v>44287</v>
      </c>
      <c r="E34" s="9">
        <v>45381</v>
      </c>
      <c r="F34" s="8" t="s">
        <v>32</v>
      </c>
      <c r="G34" s="9">
        <v>45381</v>
      </c>
      <c r="H34" s="11" t="s">
        <v>32</v>
      </c>
      <c r="I34" s="10">
        <f>D34+365</f>
        <v>44652</v>
      </c>
      <c r="J34" s="8" t="s">
        <v>249</v>
      </c>
      <c r="K34" s="11" t="s">
        <v>44</v>
      </c>
      <c r="L34" s="12" t="s">
        <v>250</v>
      </c>
      <c r="M34" s="8" t="s">
        <v>51</v>
      </c>
      <c r="N34" s="8" t="s">
        <v>251</v>
      </c>
      <c r="O34" s="8" t="s">
        <v>205</v>
      </c>
      <c r="P34" s="8" t="s">
        <v>40</v>
      </c>
      <c r="Q34" s="13">
        <v>990000</v>
      </c>
      <c r="R34" s="13">
        <v>1980000</v>
      </c>
      <c r="S34" s="28">
        <v>0</v>
      </c>
      <c r="T34" s="11" t="s">
        <v>88</v>
      </c>
      <c r="U34" s="8" t="s">
        <v>55</v>
      </c>
      <c r="V34" s="8" t="s">
        <v>32</v>
      </c>
      <c r="W34" s="50"/>
      <c r="X34" s="10">
        <f t="shared" si="2"/>
        <v>45383</v>
      </c>
      <c r="Y34" s="10">
        <f>DATE(YEAR(E34) + 3, MONTH(E34), DAY(E34))</f>
        <v>46476</v>
      </c>
      <c r="Z34" s="11"/>
      <c r="AA34" s="11" t="s">
        <v>44</v>
      </c>
      <c r="AB34" s="11" t="s">
        <v>33</v>
      </c>
      <c r="AC34" s="11" t="s">
        <v>155</v>
      </c>
    </row>
    <row r="35" spans="1:183" ht="53.25" hidden="1" customHeight="1">
      <c r="A35" s="8" t="s">
        <v>252</v>
      </c>
      <c r="B35" s="8" t="s">
        <v>253</v>
      </c>
      <c r="C35" s="8" t="s">
        <v>254</v>
      </c>
      <c r="D35" s="128">
        <v>44440</v>
      </c>
      <c r="E35" s="128">
        <v>45536</v>
      </c>
      <c r="F35" s="129" t="s">
        <v>49</v>
      </c>
      <c r="G35" s="128">
        <v>45536</v>
      </c>
      <c r="H35" s="11" t="s">
        <v>32</v>
      </c>
      <c r="I35" s="10">
        <v>45047</v>
      </c>
      <c r="J35" s="8" t="s">
        <v>255</v>
      </c>
      <c r="K35" s="11" t="s">
        <v>44</v>
      </c>
      <c r="L35" s="12" t="s">
        <v>63</v>
      </c>
      <c r="M35" s="8" t="s">
        <v>51</v>
      </c>
      <c r="N35" s="8" t="s">
        <v>256</v>
      </c>
      <c r="O35" s="8" t="s">
        <v>257</v>
      </c>
      <c r="P35" s="11" t="s">
        <v>67</v>
      </c>
      <c r="Q35" s="13">
        <f>SUM(R35/3)</f>
        <v>499755</v>
      </c>
      <c r="R35" s="13">
        <v>1499265</v>
      </c>
      <c r="S35" s="28">
        <v>0</v>
      </c>
      <c r="T35" s="8" t="s">
        <v>42</v>
      </c>
      <c r="U35" s="8" t="s">
        <v>55</v>
      </c>
      <c r="V35" s="11" t="s">
        <v>32</v>
      </c>
      <c r="W35" s="11" t="s">
        <v>33</v>
      </c>
      <c r="X35" s="10">
        <f t="shared" si="2"/>
        <v>45536</v>
      </c>
      <c r="Y35" s="10">
        <f>DATE(YEAR(E35) + 3, MONTH(E35), DAY(E35))</f>
        <v>46631</v>
      </c>
      <c r="Z35" s="11" t="s">
        <v>33</v>
      </c>
      <c r="AA35" s="11" t="s">
        <v>57</v>
      </c>
      <c r="AB35" s="11" t="s">
        <v>57</v>
      </c>
      <c r="AC35" s="11" t="s">
        <v>155</v>
      </c>
    </row>
    <row r="36" spans="1:183" ht="30">
      <c r="A36" s="44" t="s">
        <v>258</v>
      </c>
      <c r="B36" s="42" t="s">
        <v>259</v>
      </c>
      <c r="C36" s="44" t="s">
        <v>260</v>
      </c>
      <c r="D36" s="130">
        <v>43356</v>
      </c>
      <c r="E36" s="130">
        <v>45181</v>
      </c>
      <c r="F36" s="44" t="s">
        <v>44</v>
      </c>
      <c r="G36" s="130">
        <v>45181</v>
      </c>
      <c r="H36" s="44" t="s">
        <v>32</v>
      </c>
      <c r="I36" s="51">
        <f>D36+912</f>
        <v>44268</v>
      </c>
      <c r="J36" s="44" t="s">
        <v>261</v>
      </c>
      <c r="K36" s="44" t="s">
        <v>44</v>
      </c>
      <c r="L36" s="48" t="s">
        <v>262</v>
      </c>
      <c r="M36" s="42" t="s">
        <v>64</v>
      </c>
      <c r="N36" s="44" t="s">
        <v>263</v>
      </c>
      <c r="O36" s="44" t="s">
        <v>148</v>
      </c>
      <c r="P36" s="44" t="s">
        <v>67</v>
      </c>
      <c r="Q36" s="131">
        <v>40000</v>
      </c>
      <c r="R36" s="131">
        <v>1231731</v>
      </c>
      <c r="S36" s="57">
        <v>0</v>
      </c>
      <c r="T36" s="44" t="s">
        <v>42</v>
      </c>
      <c r="U36" s="42" t="s">
        <v>55</v>
      </c>
      <c r="V36" s="44" t="s">
        <v>32</v>
      </c>
      <c r="W36" s="44" t="s">
        <v>33</v>
      </c>
      <c r="X36" s="51">
        <f t="shared" si="2"/>
        <v>44452</v>
      </c>
      <c r="Y36" s="51">
        <f>DATE(YEAR(E36) + 3, MONTH(E36), DAY(E36))</f>
        <v>46277</v>
      </c>
      <c r="Z36" s="44" t="s">
        <v>33</v>
      </c>
      <c r="AA36" s="44" t="s">
        <v>44</v>
      </c>
      <c r="AB36" s="44" t="s">
        <v>33</v>
      </c>
      <c r="AC36" s="44" t="s">
        <v>69</v>
      </c>
    </row>
    <row r="37" spans="1:183" ht="98.25" hidden="1" customHeight="1">
      <c r="A37" s="34" t="s">
        <v>264</v>
      </c>
      <c r="B37" s="68" t="s">
        <v>265</v>
      </c>
      <c r="C37" s="68" t="s">
        <v>266</v>
      </c>
      <c r="D37" s="108">
        <v>44926</v>
      </c>
      <c r="E37" s="108">
        <v>45029</v>
      </c>
      <c r="F37" s="34" t="s">
        <v>44</v>
      </c>
      <c r="G37" s="108">
        <v>45029</v>
      </c>
      <c r="H37" s="33" t="s">
        <v>32</v>
      </c>
      <c r="I37" s="40">
        <v>44905</v>
      </c>
      <c r="J37" s="132" t="s">
        <v>267</v>
      </c>
      <c r="K37" s="34" t="s">
        <v>44</v>
      </c>
      <c r="L37" s="133" t="s">
        <v>268</v>
      </c>
      <c r="M37" s="22" t="s">
        <v>51</v>
      </c>
      <c r="N37" s="34" t="s">
        <v>269</v>
      </c>
      <c r="O37" s="34"/>
      <c r="P37" s="34" t="s">
        <v>125</v>
      </c>
      <c r="Q37" s="122">
        <v>1025402.4</v>
      </c>
      <c r="R37" s="122">
        <v>1025402.4</v>
      </c>
      <c r="S37" s="122">
        <v>0</v>
      </c>
      <c r="T37" s="122" t="s">
        <v>42</v>
      </c>
      <c r="U37" s="122" t="s">
        <v>126</v>
      </c>
      <c r="V37" s="122" t="s">
        <v>32</v>
      </c>
      <c r="W37" s="134" t="s">
        <v>270</v>
      </c>
      <c r="X37" s="122" t="s">
        <v>33</v>
      </c>
      <c r="Y37" s="122" t="s">
        <v>33</v>
      </c>
      <c r="Z37" s="122" t="s">
        <v>33</v>
      </c>
      <c r="AA37" s="34" t="s">
        <v>57</v>
      </c>
      <c r="AB37" s="34" t="s">
        <v>57</v>
      </c>
      <c r="AC37" s="34" t="s">
        <v>127</v>
      </c>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6"/>
      <c r="ET37" s="86"/>
      <c r="EU37" s="86"/>
      <c r="EV37" s="86"/>
      <c r="EW37" s="86"/>
      <c r="EX37" s="86"/>
      <c r="EY37" s="86"/>
      <c r="EZ37" s="86"/>
      <c r="FA37" s="86"/>
      <c r="FB37" s="86"/>
      <c r="FC37" s="86"/>
      <c r="FD37" s="86"/>
      <c r="FE37" s="86"/>
      <c r="FF37" s="86"/>
      <c r="FG37" s="86"/>
      <c r="FH37" s="86"/>
      <c r="FI37" s="86"/>
      <c r="FJ37" s="86"/>
      <c r="FK37" s="86"/>
      <c r="FL37" s="86"/>
      <c r="FM37" s="86"/>
      <c r="FN37" s="86"/>
      <c r="FO37" s="86"/>
      <c r="FP37" s="86"/>
      <c r="FQ37" s="86"/>
      <c r="FR37" s="86"/>
      <c r="FS37" s="86"/>
      <c r="FT37" s="86"/>
      <c r="FU37" s="86"/>
      <c r="FV37" s="86"/>
      <c r="FW37" s="86"/>
      <c r="FX37" s="86"/>
      <c r="FY37" s="86"/>
      <c r="FZ37" s="86"/>
      <c r="GA37" s="86"/>
    </row>
    <row r="38" spans="1:183" ht="30" hidden="1">
      <c r="A38" s="68" t="s">
        <v>271</v>
      </c>
      <c r="B38" s="68" t="s">
        <v>272</v>
      </c>
      <c r="C38" s="68" t="s">
        <v>272</v>
      </c>
      <c r="D38" s="135">
        <v>44440</v>
      </c>
      <c r="E38" s="135">
        <v>45535</v>
      </c>
      <c r="F38" s="68" t="s">
        <v>49</v>
      </c>
      <c r="G38" s="135">
        <v>48457</v>
      </c>
      <c r="H38" s="33" t="s">
        <v>49</v>
      </c>
      <c r="I38" s="40">
        <f>D38+365</f>
        <v>44805</v>
      </c>
      <c r="J38" s="136" t="s">
        <v>273</v>
      </c>
      <c r="K38" s="68" t="s">
        <v>44</v>
      </c>
      <c r="L38" s="86">
        <v>5234413</v>
      </c>
      <c r="M38" s="15" t="s">
        <v>51</v>
      </c>
      <c r="N38" s="68" t="s">
        <v>274</v>
      </c>
      <c r="O38" s="68" t="s">
        <v>205</v>
      </c>
      <c r="P38" s="34" t="s">
        <v>40</v>
      </c>
      <c r="Q38" s="137">
        <v>87329</v>
      </c>
      <c r="R38" s="137">
        <v>960629</v>
      </c>
      <c r="S38" s="134">
        <v>0</v>
      </c>
      <c r="T38" s="68" t="s">
        <v>42</v>
      </c>
      <c r="U38" s="68" t="s">
        <v>55</v>
      </c>
      <c r="V38" s="34" t="s">
        <v>49</v>
      </c>
      <c r="W38" s="68" t="s">
        <v>275</v>
      </c>
      <c r="X38" s="40">
        <v>45200</v>
      </c>
      <c r="Y38" s="40">
        <v>49583</v>
      </c>
      <c r="Z38" s="34" t="s">
        <v>33</v>
      </c>
      <c r="AA38" s="34" t="s">
        <v>44</v>
      </c>
      <c r="AB38" s="34" t="s">
        <v>33</v>
      </c>
      <c r="AC38" s="40" t="s">
        <v>155</v>
      </c>
    </row>
    <row r="39" spans="1:183" ht="60" hidden="1">
      <c r="A39" s="42" t="s">
        <v>276</v>
      </c>
      <c r="B39" s="42" t="s">
        <v>277</v>
      </c>
      <c r="C39" s="42" t="s">
        <v>278</v>
      </c>
      <c r="D39" s="43">
        <v>44022</v>
      </c>
      <c r="E39" s="43">
        <v>45443</v>
      </c>
      <c r="F39" s="83" t="s">
        <v>44</v>
      </c>
      <c r="G39" s="43">
        <v>45443</v>
      </c>
      <c r="H39" s="84" t="s">
        <v>49</v>
      </c>
      <c r="I39" s="10">
        <v>45017</v>
      </c>
      <c r="J39" s="138" t="s">
        <v>202</v>
      </c>
      <c r="K39" s="8" t="s">
        <v>44</v>
      </c>
      <c r="L39" s="93" t="s">
        <v>203</v>
      </c>
      <c r="M39" s="75" t="s">
        <v>51</v>
      </c>
      <c r="N39" s="138" t="s">
        <v>204</v>
      </c>
      <c r="O39" s="8" t="s">
        <v>205</v>
      </c>
      <c r="P39" s="8" t="s">
        <v>40</v>
      </c>
      <c r="Q39" s="13">
        <v>950000</v>
      </c>
      <c r="R39" s="118">
        <v>950000</v>
      </c>
      <c r="S39" s="104">
        <v>0</v>
      </c>
      <c r="T39" s="55" t="s">
        <v>42</v>
      </c>
      <c r="U39" s="75" t="s">
        <v>55</v>
      </c>
      <c r="V39" s="8" t="s">
        <v>49</v>
      </c>
      <c r="W39" s="11" t="s">
        <v>33</v>
      </c>
      <c r="X39" s="40">
        <f>DATE(YEAR(D39) + 3, MONTH(D39), DAY(D39))</f>
        <v>45117</v>
      </c>
      <c r="Y39" s="40">
        <f>DATE(YEAR(E39) + 3, MONTH(E39), DAY(E39))</f>
        <v>46538</v>
      </c>
      <c r="Z39" s="11" t="s">
        <v>33</v>
      </c>
      <c r="AA39" s="11" t="s">
        <v>44</v>
      </c>
      <c r="AB39" s="11" t="s">
        <v>33</v>
      </c>
      <c r="AC39" s="10" t="s">
        <v>155</v>
      </c>
    </row>
    <row r="40" spans="1:183" s="146" customFormat="1" ht="60" hidden="1">
      <c r="A40" s="44" t="s">
        <v>279</v>
      </c>
      <c r="B40" s="44" t="s">
        <v>280</v>
      </c>
      <c r="C40" s="139" t="s">
        <v>281</v>
      </c>
      <c r="D40" s="130">
        <v>44470</v>
      </c>
      <c r="E40" s="140">
        <v>45930</v>
      </c>
      <c r="F40" s="44" t="s">
        <v>44</v>
      </c>
      <c r="G40" s="141">
        <v>45930</v>
      </c>
      <c r="H40" s="44" t="s">
        <v>49</v>
      </c>
      <c r="I40" s="51">
        <f>D40+365</f>
        <v>44835</v>
      </c>
      <c r="J40" s="142" t="s">
        <v>282</v>
      </c>
      <c r="K40" s="44" t="s">
        <v>35</v>
      </c>
      <c r="L40" s="143">
        <v>2248713</v>
      </c>
      <c r="M40" s="42" t="s">
        <v>64</v>
      </c>
      <c r="N40" s="44" t="s">
        <v>283</v>
      </c>
      <c r="O40" s="101" t="s">
        <v>284</v>
      </c>
      <c r="P40" s="101" t="s">
        <v>67</v>
      </c>
      <c r="Q40" s="144">
        <v>223237</v>
      </c>
      <c r="R40" s="145">
        <v>892948</v>
      </c>
      <c r="S40" s="57">
        <v>0</v>
      </c>
      <c r="T40" s="42" t="s">
        <v>42</v>
      </c>
      <c r="U40" s="42" t="s">
        <v>55</v>
      </c>
      <c r="V40" s="127" t="s">
        <v>49</v>
      </c>
      <c r="W40" s="11" t="s">
        <v>33</v>
      </c>
      <c r="X40" s="81">
        <f t="shared" ref="X40:X45" si="3">DATE(YEAR(D40) + 3, MONTH(D40), DAY(D40))</f>
        <v>45566</v>
      </c>
      <c r="Y40" s="81">
        <f>DATE(YEAR(E40) + 6, MONTH(E40), DAY(E40))</f>
        <v>48121</v>
      </c>
      <c r="Z40" s="101" t="s">
        <v>33</v>
      </c>
      <c r="AA40" s="81" t="s">
        <v>44</v>
      </c>
      <c r="AB40" s="81" t="s">
        <v>33</v>
      </c>
      <c r="AC40" s="101" t="s">
        <v>69</v>
      </c>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row>
    <row r="41" spans="1:183" s="146" customFormat="1" ht="60" hidden="1" customHeight="1">
      <c r="A41" s="42" t="s">
        <v>285</v>
      </c>
      <c r="B41" s="42" t="s">
        <v>286</v>
      </c>
      <c r="C41" s="124" t="s">
        <v>287</v>
      </c>
      <c r="D41" s="43">
        <v>44621</v>
      </c>
      <c r="E41" s="147">
        <v>46081</v>
      </c>
      <c r="F41" s="44" t="s">
        <v>57</v>
      </c>
      <c r="G41" s="148">
        <v>48301</v>
      </c>
      <c r="H41" s="44" t="s">
        <v>49</v>
      </c>
      <c r="I41" s="51">
        <v>45168</v>
      </c>
      <c r="J41" s="116" t="s">
        <v>288</v>
      </c>
      <c r="K41" s="44" t="s">
        <v>35</v>
      </c>
      <c r="L41" s="117">
        <v>3039051</v>
      </c>
      <c r="M41" s="44" t="s">
        <v>51</v>
      </c>
      <c r="N41" s="44" t="s">
        <v>154</v>
      </c>
      <c r="O41" s="55" t="s">
        <v>205</v>
      </c>
      <c r="P41" s="101" t="s">
        <v>40</v>
      </c>
      <c r="Q41" s="149">
        <v>170351</v>
      </c>
      <c r="R41" s="131">
        <v>830456.8</v>
      </c>
      <c r="S41" s="49">
        <v>0</v>
      </c>
      <c r="T41" s="44" t="s">
        <v>42</v>
      </c>
      <c r="U41" s="44" t="s">
        <v>55</v>
      </c>
      <c r="V41" s="116" t="s">
        <v>49</v>
      </c>
      <c r="W41" s="121" t="s">
        <v>33</v>
      </c>
      <c r="X41" s="81">
        <f t="shared" si="3"/>
        <v>45717</v>
      </c>
      <c r="Y41" s="81">
        <f>(DATE(YEAR(E41) +6, MONTH(E41), DAY(E41)))</f>
        <v>48272</v>
      </c>
      <c r="Z41" s="101" t="s">
        <v>57</v>
      </c>
      <c r="AA41" s="101" t="s">
        <v>44</v>
      </c>
      <c r="AB41" s="101" t="s">
        <v>33</v>
      </c>
      <c r="AC41" s="101" t="s">
        <v>155</v>
      </c>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row>
    <row r="42" spans="1:183" ht="45" hidden="1">
      <c r="A42" s="21" t="s">
        <v>289</v>
      </c>
      <c r="B42" s="25" t="s">
        <v>290</v>
      </c>
      <c r="C42" s="25" t="s">
        <v>291</v>
      </c>
      <c r="D42" s="150">
        <v>43604</v>
      </c>
      <c r="E42" s="151">
        <v>44695</v>
      </c>
      <c r="F42" s="44" t="s">
        <v>44</v>
      </c>
      <c r="G42" s="152">
        <v>44695</v>
      </c>
      <c r="H42" s="18" t="s">
        <v>49</v>
      </c>
      <c r="I42" s="21">
        <v>44587</v>
      </c>
      <c r="J42" s="153" t="s">
        <v>292</v>
      </c>
      <c r="K42" s="21"/>
      <c r="L42" s="154"/>
      <c r="M42" s="15" t="s">
        <v>64</v>
      </c>
      <c r="N42" s="21" t="s">
        <v>293</v>
      </c>
      <c r="O42" s="101" t="s">
        <v>257</v>
      </c>
      <c r="P42" s="55" t="s">
        <v>67</v>
      </c>
      <c r="Q42" s="149">
        <v>259067</v>
      </c>
      <c r="R42" s="131">
        <v>777201</v>
      </c>
      <c r="S42" s="49">
        <v>0</v>
      </c>
      <c r="T42" s="44" t="s">
        <v>42</v>
      </c>
      <c r="U42" s="42" t="s">
        <v>55</v>
      </c>
      <c r="V42" s="127" t="s">
        <v>32</v>
      </c>
      <c r="W42" s="103" t="s">
        <v>33</v>
      </c>
      <c r="X42" s="81">
        <f t="shared" si="3"/>
        <v>44700</v>
      </c>
      <c r="Y42" s="81">
        <f>DATE(YEAR(E42) + 3, MONTH(E42), DAY(E42))</f>
        <v>45791</v>
      </c>
      <c r="Z42" s="101" t="s">
        <v>33</v>
      </c>
      <c r="AA42" s="101" t="s">
        <v>44</v>
      </c>
      <c r="AB42" s="101" t="s">
        <v>33</v>
      </c>
      <c r="AC42" s="101" t="s">
        <v>69</v>
      </c>
    </row>
    <row r="43" spans="1:183" ht="48.75" hidden="1" customHeight="1">
      <c r="A43" s="55" t="s">
        <v>294</v>
      </c>
      <c r="B43" s="55" t="s">
        <v>295</v>
      </c>
      <c r="C43" s="55" t="s">
        <v>296</v>
      </c>
      <c r="D43" s="115">
        <v>44235</v>
      </c>
      <c r="E43" s="115">
        <v>45695</v>
      </c>
      <c r="F43" s="25" t="s">
        <v>44</v>
      </c>
      <c r="G43" s="81">
        <v>45695</v>
      </c>
      <c r="H43" s="98" t="s">
        <v>32</v>
      </c>
      <c r="I43" s="81">
        <f>D43+365</f>
        <v>44600</v>
      </c>
      <c r="J43" s="116" t="s">
        <v>216</v>
      </c>
      <c r="K43" s="101" t="s">
        <v>44</v>
      </c>
      <c r="L43" s="155" t="s">
        <v>297</v>
      </c>
      <c r="M43" s="86" t="s">
        <v>64</v>
      </c>
      <c r="N43" s="55" t="s">
        <v>229</v>
      </c>
      <c r="O43" s="101" t="s">
        <v>161</v>
      </c>
      <c r="P43" s="55" t="s">
        <v>162</v>
      </c>
      <c r="Q43" s="118">
        <v>187500</v>
      </c>
      <c r="R43" s="156">
        <v>750000</v>
      </c>
      <c r="S43" s="24">
        <v>0</v>
      </c>
      <c r="T43" s="25" t="s">
        <v>42</v>
      </c>
      <c r="U43" s="25" t="s">
        <v>55</v>
      </c>
      <c r="V43" s="101" t="s">
        <v>32</v>
      </c>
      <c r="W43" s="11" t="s">
        <v>33</v>
      </c>
      <c r="X43" s="81">
        <f t="shared" si="3"/>
        <v>45330</v>
      </c>
      <c r="Y43" s="81">
        <f>DATE(YEAR(E43) + 3, MONTH(E43), DAY(E43))</f>
        <v>46790</v>
      </c>
      <c r="Z43" s="101" t="s">
        <v>33</v>
      </c>
      <c r="AA43" s="101" t="s">
        <v>57</v>
      </c>
      <c r="AB43" s="101" t="s">
        <v>57</v>
      </c>
      <c r="AC43" s="101" t="s">
        <v>58</v>
      </c>
    </row>
    <row r="44" spans="1:183" ht="60" hidden="1">
      <c r="A44" s="8" t="s">
        <v>298</v>
      </c>
      <c r="B44" s="8" t="s">
        <v>299</v>
      </c>
      <c r="C44" s="8" t="s">
        <v>300</v>
      </c>
      <c r="D44" s="27">
        <v>43689</v>
      </c>
      <c r="E44" s="9">
        <v>44784</v>
      </c>
      <c r="F44" s="8" t="s">
        <v>301</v>
      </c>
      <c r="G44" s="9">
        <v>45149</v>
      </c>
      <c r="H44" s="8" t="s">
        <v>49</v>
      </c>
      <c r="I44" s="10">
        <f>D44+912</f>
        <v>44601</v>
      </c>
      <c r="J44" s="8" t="s">
        <v>302</v>
      </c>
      <c r="K44" s="8" t="s">
        <v>44</v>
      </c>
      <c r="L44" s="94" t="s">
        <v>303</v>
      </c>
      <c r="M44" s="8" t="s">
        <v>64</v>
      </c>
      <c r="N44" s="8" t="s">
        <v>304</v>
      </c>
      <c r="O44" s="8" t="s">
        <v>305</v>
      </c>
      <c r="P44" s="8" t="s">
        <v>125</v>
      </c>
      <c r="Q44" s="13">
        <v>150000</v>
      </c>
      <c r="R44" s="13">
        <v>700000</v>
      </c>
      <c r="S44" s="28">
        <v>0</v>
      </c>
      <c r="T44" s="8" t="s">
        <v>42</v>
      </c>
      <c r="U44" s="8" t="s">
        <v>55</v>
      </c>
      <c r="V44" s="8" t="s">
        <v>49</v>
      </c>
      <c r="W44" s="11" t="s">
        <v>33</v>
      </c>
      <c r="X44" s="10">
        <f t="shared" si="3"/>
        <v>44785</v>
      </c>
      <c r="Y44" s="10">
        <f>DATE(YEAR(E44) + 6, MONTH(E44), DAY(E44))</f>
        <v>46976</v>
      </c>
      <c r="Z44" s="11" t="s">
        <v>33</v>
      </c>
      <c r="AA44" s="11" t="s">
        <v>57</v>
      </c>
      <c r="AB44" s="11" t="s">
        <v>57</v>
      </c>
      <c r="AC44" s="10" t="s">
        <v>58</v>
      </c>
    </row>
    <row r="45" spans="1:183" ht="75">
      <c r="A45" s="8" t="s">
        <v>306</v>
      </c>
      <c r="B45" s="8" t="s">
        <v>307</v>
      </c>
      <c r="C45" s="8" t="s">
        <v>308</v>
      </c>
      <c r="D45" s="9">
        <v>44105</v>
      </c>
      <c r="E45" s="9">
        <v>45199</v>
      </c>
      <c r="F45" s="8" t="s">
        <v>57</v>
      </c>
      <c r="G45" s="10">
        <v>45930</v>
      </c>
      <c r="H45" s="46" t="s">
        <v>49</v>
      </c>
      <c r="I45" s="10">
        <v>45016</v>
      </c>
      <c r="J45" s="85" t="s">
        <v>309</v>
      </c>
      <c r="K45" s="11" t="s">
        <v>44</v>
      </c>
      <c r="L45" s="12" t="s">
        <v>310</v>
      </c>
      <c r="M45" s="8" t="s">
        <v>51</v>
      </c>
      <c r="N45" s="8" t="s">
        <v>311</v>
      </c>
      <c r="O45" s="101" t="s">
        <v>148</v>
      </c>
      <c r="P45" s="11" t="s">
        <v>67</v>
      </c>
      <c r="Q45" s="13">
        <v>140000</v>
      </c>
      <c r="R45" s="13">
        <f>Q45*5</f>
        <v>700000</v>
      </c>
      <c r="S45" s="157">
        <v>0</v>
      </c>
      <c r="T45" s="11" t="s">
        <v>42</v>
      </c>
      <c r="U45" s="11" t="s">
        <v>55</v>
      </c>
      <c r="V45" s="11" t="s">
        <v>49</v>
      </c>
      <c r="W45" s="11" t="s">
        <v>33</v>
      </c>
      <c r="X45" s="10">
        <f t="shared" si="3"/>
        <v>45200</v>
      </c>
      <c r="Y45" s="10">
        <f>DATE(YEAR(E45) + 3, MONTH(E45), DAY(E45))</f>
        <v>46295</v>
      </c>
      <c r="Z45" s="11" t="s">
        <v>33</v>
      </c>
      <c r="AA45" s="11" t="s">
        <v>44</v>
      </c>
      <c r="AB45" s="11" t="s">
        <v>33</v>
      </c>
      <c r="AC45" s="10" t="s">
        <v>149</v>
      </c>
    </row>
    <row r="46" spans="1:183" ht="77.7" hidden="1" customHeight="1">
      <c r="A46" s="42" t="s">
        <v>312</v>
      </c>
      <c r="B46" s="42" t="s">
        <v>313</v>
      </c>
      <c r="C46" s="42" t="s">
        <v>314</v>
      </c>
      <c r="D46" s="43">
        <v>44137</v>
      </c>
      <c r="E46" s="43">
        <v>45597</v>
      </c>
      <c r="F46" s="42" t="s">
        <v>57</v>
      </c>
      <c r="G46" s="45">
        <v>45597</v>
      </c>
      <c r="H46" s="84" t="s">
        <v>49</v>
      </c>
      <c r="I46" s="10">
        <v>44576</v>
      </c>
      <c r="J46" s="47" t="s">
        <v>315</v>
      </c>
      <c r="K46" s="42" t="s">
        <v>44</v>
      </c>
      <c r="L46" s="54" t="s">
        <v>316</v>
      </c>
      <c r="M46" s="8" t="s">
        <v>64</v>
      </c>
      <c r="N46" s="42" t="s">
        <v>317</v>
      </c>
      <c r="O46" s="42" t="s">
        <v>318</v>
      </c>
      <c r="P46" s="42" t="s">
        <v>319</v>
      </c>
      <c r="Q46" s="131">
        <f>R46/4</f>
        <v>175000</v>
      </c>
      <c r="R46" s="131">
        <v>700000</v>
      </c>
      <c r="S46" s="57">
        <v>0</v>
      </c>
      <c r="T46" s="44" t="s">
        <v>42</v>
      </c>
      <c r="U46" s="44" t="s">
        <v>55</v>
      </c>
      <c r="V46" s="11" t="s">
        <v>49</v>
      </c>
      <c r="W46" s="158"/>
      <c r="X46" s="10">
        <f>DATE(YEAR(D47) + 3, MONTH(D47), DAY(D47))</f>
        <v>45548</v>
      </c>
      <c r="Y46" s="10">
        <f>DATE(YEAR(E46) + 3, MONTH(E46), DAY(E46))</f>
        <v>46692</v>
      </c>
      <c r="Z46" s="11" t="s">
        <v>33</v>
      </c>
      <c r="AA46" s="11" t="s">
        <v>44</v>
      </c>
      <c r="AB46" s="11" t="s">
        <v>33</v>
      </c>
      <c r="AC46" s="11" t="s">
        <v>58</v>
      </c>
    </row>
    <row r="47" spans="1:183" ht="90" hidden="1">
      <c r="A47" s="11" t="s">
        <v>320</v>
      </c>
      <c r="B47" s="8" t="s">
        <v>321</v>
      </c>
      <c r="C47" s="8" t="s">
        <v>322</v>
      </c>
      <c r="D47" s="87">
        <v>44452</v>
      </c>
      <c r="E47" s="87">
        <v>44998</v>
      </c>
      <c r="F47" s="8" t="s">
        <v>239</v>
      </c>
      <c r="G47" s="10">
        <v>45548</v>
      </c>
      <c r="H47" s="46" t="s">
        <v>32</v>
      </c>
      <c r="I47" s="10">
        <f>D47+365</f>
        <v>44817</v>
      </c>
      <c r="J47" s="88" t="s">
        <v>323</v>
      </c>
      <c r="K47" s="11" t="s">
        <v>35</v>
      </c>
      <c r="L47" s="12" t="s">
        <v>324</v>
      </c>
      <c r="M47" s="8" t="s">
        <v>64</v>
      </c>
      <c r="N47" s="11" t="s">
        <v>325</v>
      </c>
      <c r="O47" s="11" t="s">
        <v>53</v>
      </c>
      <c r="P47" s="11" t="s">
        <v>54</v>
      </c>
      <c r="Q47" s="14">
        <v>350000</v>
      </c>
      <c r="R47" s="14">
        <v>700000</v>
      </c>
      <c r="S47" s="14">
        <v>0</v>
      </c>
      <c r="T47" s="11" t="s">
        <v>42</v>
      </c>
      <c r="U47" s="95" t="s">
        <v>55</v>
      </c>
      <c r="V47" s="95" t="s">
        <v>32</v>
      </c>
      <c r="W47" s="101" t="s">
        <v>33</v>
      </c>
      <c r="X47" s="81">
        <f t="shared" ref="X47:X52" si="4">DATE(YEAR(D47) + 3, MONTH(D47), DAY(D47))</f>
        <v>45548</v>
      </c>
      <c r="Y47" s="82">
        <f>DATE(YEAR(E47) + 6, MONTH(E47), DAY(E47))</f>
        <v>47190</v>
      </c>
      <c r="Z47" s="101" t="s">
        <v>33</v>
      </c>
      <c r="AA47" s="10" t="s">
        <v>57</v>
      </c>
      <c r="AB47" s="10" t="s">
        <v>57</v>
      </c>
      <c r="AC47" s="11" t="s">
        <v>45</v>
      </c>
    </row>
    <row r="48" spans="1:183" ht="30" hidden="1">
      <c r="A48" s="8" t="s">
        <v>326</v>
      </c>
      <c r="B48" s="8" t="s">
        <v>327</v>
      </c>
      <c r="C48" s="8" t="s">
        <v>328</v>
      </c>
      <c r="D48" s="9">
        <v>44839</v>
      </c>
      <c r="E48" s="9">
        <v>45569</v>
      </c>
      <c r="F48" s="11" t="s">
        <v>44</v>
      </c>
      <c r="G48" s="9">
        <v>45569</v>
      </c>
      <c r="H48" s="46" t="s">
        <v>32</v>
      </c>
      <c r="I48" s="10">
        <v>45170</v>
      </c>
      <c r="J48" s="85" t="s">
        <v>329</v>
      </c>
      <c r="K48" s="8" t="s">
        <v>44</v>
      </c>
      <c r="L48" s="94" t="s">
        <v>330</v>
      </c>
      <c r="M48" s="8" t="s">
        <v>51</v>
      </c>
      <c r="N48" s="8" t="s">
        <v>331</v>
      </c>
      <c r="O48" s="101" t="s">
        <v>66</v>
      </c>
      <c r="P48" s="8" t="s">
        <v>332</v>
      </c>
      <c r="Q48" s="28">
        <v>639785</v>
      </c>
      <c r="R48" s="28">
        <v>639785</v>
      </c>
      <c r="S48" s="14">
        <v>0</v>
      </c>
      <c r="T48" s="11" t="s">
        <v>42</v>
      </c>
      <c r="U48" s="11" t="s">
        <v>43</v>
      </c>
      <c r="V48" s="11" t="s">
        <v>49</v>
      </c>
      <c r="W48" s="11" t="s">
        <v>33</v>
      </c>
      <c r="X48" s="10">
        <f t="shared" si="4"/>
        <v>45935</v>
      </c>
      <c r="Y48" s="10">
        <f>DATE(YEAR(E48) + 6, MONTH(E48), DAY(E48))</f>
        <v>47760</v>
      </c>
      <c r="Z48" s="11" t="s">
        <v>33</v>
      </c>
      <c r="AA48" s="11" t="s">
        <v>57</v>
      </c>
      <c r="AB48" s="11" t="s">
        <v>57</v>
      </c>
      <c r="AC48" s="10" t="s">
        <v>58</v>
      </c>
    </row>
    <row r="49" spans="1:183" ht="45" hidden="1">
      <c r="A49" s="42" t="s">
        <v>333</v>
      </c>
      <c r="B49" s="42" t="s">
        <v>334</v>
      </c>
      <c r="C49" s="42" t="s">
        <v>335</v>
      </c>
      <c r="D49" s="43">
        <v>43843</v>
      </c>
      <c r="E49" s="51">
        <v>45303</v>
      </c>
      <c r="F49" s="42" t="s">
        <v>44</v>
      </c>
      <c r="G49" s="51">
        <v>45303</v>
      </c>
      <c r="H49" s="159" t="s">
        <v>49</v>
      </c>
      <c r="I49" s="10">
        <v>45107</v>
      </c>
      <c r="J49" s="47" t="s">
        <v>336</v>
      </c>
      <c r="K49" s="8" t="s">
        <v>44</v>
      </c>
      <c r="L49" s="94" t="s">
        <v>337</v>
      </c>
      <c r="M49" s="47" t="s">
        <v>51</v>
      </c>
      <c r="N49" s="30" t="s">
        <v>338</v>
      </c>
      <c r="O49" s="42" t="s">
        <v>339</v>
      </c>
      <c r="P49" s="42" t="s">
        <v>125</v>
      </c>
      <c r="Q49" s="13">
        <v>100000</v>
      </c>
      <c r="R49" s="13">
        <v>552503.66</v>
      </c>
      <c r="S49" s="42" t="s">
        <v>33</v>
      </c>
      <c r="T49" s="8" t="s">
        <v>42</v>
      </c>
      <c r="U49" s="42" t="s">
        <v>55</v>
      </c>
      <c r="V49" s="42" t="s">
        <v>32</v>
      </c>
      <c r="W49" s="8" t="s">
        <v>340</v>
      </c>
      <c r="X49" s="10">
        <f t="shared" si="4"/>
        <v>44939</v>
      </c>
      <c r="Y49" s="51">
        <f>DATE(YEAR(E49) + 3, MONTH(E49), DAY(E49))</f>
        <v>46399</v>
      </c>
      <c r="Z49" s="11" t="s">
        <v>33</v>
      </c>
      <c r="AA49" s="11" t="s">
        <v>57</v>
      </c>
      <c r="AB49" s="11" t="s">
        <v>57</v>
      </c>
      <c r="AC49" s="160" t="s">
        <v>169</v>
      </c>
    </row>
    <row r="50" spans="1:183" ht="45" hidden="1">
      <c r="A50" s="42" t="s">
        <v>341</v>
      </c>
      <c r="B50" s="42" t="s">
        <v>342</v>
      </c>
      <c r="C50" s="42" t="s">
        <v>343</v>
      </c>
      <c r="D50" s="43">
        <v>42338</v>
      </c>
      <c r="E50" s="161">
        <v>45146</v>
      </c>
      <c r="F50" s="42" t="s">
        <v>44</v>
      </c>
      <c r="G50" s="161">
        <v>45146</v>
      </c>
      <c r="H50" s="124" t="s">
        <v>32</v>
      </c>
      <c r="I50" s="10" t="s">
        <v>344</v>
      </c>
      <c r="J50" s="47" t="s">
        <v>345</v>
      </c>
      <c r="K50" s="11" t="s">
        <v>35</v>
      </c>
      <c r="L50" s="90" t="s">
        <v>346</v>
      </c>
      <c r="M50" s="42" t="s">
        <v>51</v>
      </c>
      <c r="N50" s="30" t="s">
        <v>154</v>
      </c>
      <c r="O50" s="42" t="s">
        <v>205</v>
      </c>
      <c r="P50" s="42" t="s">
        <v>40</v>
      </c>
      <c r="Q50" s="13">
        <v>54000</v>
      </c>
      <c r="R50" s="13">
        <v>540000</v>
      </c>
      <c r="S50" s="57">
        <v>0</v>
      </c>
      <c r="T50" s="8" t="s">
        <v>42</v>
      </c>
      <c r="U50" s="42" t="s">
        <v>55</v>
      </c>
      <c r="V50" s="42" t="s">
        <v>49</v>
      </c>
      <c r="W50" s="11" t="s">
        <v>33</v>
      </c>
      <c r="X50" s="10">
        <f t="shared" si="4"/>
        <v>43434</v>
      </c>
      <c r="Y50" s="51">
        <f>DATE(YEAR(E50) + 3, MONTH(E50), DAY(E50))</f>
        <v>46242</v>
      </c>
      <c r="Z50" s="10"/>
      <c r="AA50" s="10" t="s">
        <v>44</v>
      </c>
      <c r="AB50" s="10" t="s">
        <v>33</v>
      </c>
      <c r="AC50" s="160" t="s">
        <v>155</v>
      </c>
    </row>
    <row r="51" spans="1:183" ht="409.6" hidden="1">
      <c r="A51" s="42" t="s">
        <v>347</v>
      </c>
      <c r="B51" s="42" t="s">
        <v>348</v>
      </c>
      <c r="C51" s="42" t="s">
        <v>349</v>
      </c>
      <c r="D51" s="161">
        <v>44389</v>
      </c>
      <c r="E51" s="161">
        <v>45118</v>
      </c>
      <c r="F51" s="42" t="s">
        <v>57</v>
      </c>
      <c r="G51" s="43">
        <v>45849</v>
      </c>
      <c r="H51" s="124" t="s">
        <v>32</v>
      </c>
      <c r="I51" s="10">
        <v>44722</v>
      </c>
      <c r="J51" s="47" t="s">
        <v>350</v>
      </c>
      <c r="K51" s="8" t="s">
        <v>35</v>
      </c>
      <c r="L51" s="8">
        <v>9577300</v>
      </c>
      <c r="M51" s="47" t="s">
        <v>51</v>
      </c>
      <c r="N51" s="30" t="s">
        <v>351</v>
      </c>
      <c r="O51" s="75" t="s">
        <v>352</v>
      </c>
      <c r="P51" s="42" t="s">
        <v>54</v>
      </c>
      <c r="Q51" s="28">
        <v>125000</v>
      </c>
      <c r="R51" s="28">
        <v>500000</v>
      </c>
      <c r="S51" s="57">
        <v>0</v>
      </c>
      <c r="T51" s="8" t="s">
        <v>42</v>
      </c>
      <c r="U51" s="42" t="s">
        <v>55</v>
      </c>
      <c r="V51" s="42" t="s">
        <v>32</v>
      </c>
      <c r="W51" s="125" t="s">
        <v>353</v>
      </c>
      <c r="X51" s="10">
        <f t="shared" si="4"/>
        <v>45485</v>
      </c>
      <c r="Y51" s="51">
        <f>DATE(YEAR(E51) + 6, MONTH(E51), DAY(E51))</f>
        <v>47310</v>
      </c>
      <c r="Z51" s="8"/>
      <c r="AA51" s="11" t="s">
        <v>44</v>
      </c>
      <c r="AB51" s="11" t="s">
        <v>33</v>
      </c>
      <c r="AC51" s="47" t="s">
        <v>58</v>
      </c>
    </row>
    <row r="52" spans="1:183" ht="90" hidden="1">
      <c r="A52" s="44" t="s">
        <v>354</v>
      </c>
      <c r="B52" s="42" t="s">
        <v>355</v>
      </c>
      <c r="C52" s="42" t="s">
        <v>356</v>
      </c>
      <c r="D52" s="130">
        <v>44393</v>
      </c>
      <c r="E52" s="130">
        <v>45488</v>
      </c>
      <c r="F52" s="44" t="s">
        <v>57</v>
      </c>
      <c r="G52" s="51">
        <v>45853</v>
      </c>
      <c r="H52" s="46" t="s">
        <v>49</v>
      </c>
      <c r="I52" s="10">
        <f>D52+730</f>
        <v>45123</v>
      </c>
      <c r="J52" s="162" t="s">
        <v>357</v>
      </c>
      <c r="K52" s="11" t="s">
        <v>35</v>
      </c>
      <c r="L52" s="7">
        <v>7769023</v>
      </c>
      <c r="M52" s="44" t="s">
        <v>64</v>
      </c>
      <c r="N52" s="95" t="s">
        <v>358</v>
      </c>
      <c r="O52" s="95" t="s">
        <v>359</v>
      </c>
      <c r="P52" s="95" t="s">
        <v>140</v>
      </c>
      <c r="Q52" s="14">
        <v>112500</v>
      </c>
      <c r="R52" s="14">
        <v>450000</v>
      </c>
      <c r="S52" s="49">
        <v>0</v>
      </c>
      <c r="T52" s="95" t="s">
        <v>42</v>
      </c>
      <c r="U52" s="163" t="s">
        <v>43</v>
      </c>
      <c r="V52" s="95" t="s">
        <v>32</v>
      </c>
      <c r="W52" s="164" t="s">
        <v>360</v>
      </c>
      <c r="X52" s="10">
        <f t="shared" si="4"/>
        <v>45489</v>
      </c>
      <c r="Y52" s="51">
        <f>DATE(YEAR(E52) + 3, MONTH(E52), DAY(E52))</f>
        <v>46583</v>
      </c>
      <c r="Z52" s="11" t="s">
        <v>33</v>
      </c>
      <c r="AA52" s="11" t="s">
        <v>44</v>
      </c>
      <c r="AB52" s="11" t="s">
        <v>33</v>
      </c>
      <c r="AC52" s="88" t="s">
        <v>58</v>
      </c>
    </row>
    <row r="53" spans="1:183" ht="45" hidden="1">
      <c r="A53" s="42" t="s">
        <v>361</v>
      </c>
      <c r="B53" s="42" t="s">
        <v>362</v>
      </c>
      <c r="C53" s="42" t="s">
        <v>363</v>
      </c>
      <c r="D53" s="130">
        <v>44440</v>
      </c>
      <c r="E53" s="130">
        <v>45169</v>
      </c>
      <c r="F53" s="42" t="s">
        <v>32</v>
      </c>
      <c r="G53" s="45">
        <v>45169</v>
      </c>
      <c r="H53" s="46" t="s">
        <v>32</v>
      </c>
      <c r="I53" s="10">
        <v>45047</v>
      </c>
      <c r="J53" s="165" t="s">
        <v>273</v>
      </c>
      <c r="K53" s="8" t="s">
        <v>44</v>
      </c>
      <c r="L53" s="54">
        <v>5234413</v>
      </c>
      <c r="M53" s="124" t="s">
        <v>51</v>
      </c>
      <c r="N53" s="42" t="s">
        <v>364</v>
      </c>
      <c r="O53" s="42" t="s">
        <v>205</v>
      </c>
      <c r="P53" s="44" t="s">
        <v>40</v>
      </c>
      <c r="Q53" s="56">
        <v>444014</v>
      </c>
      <c r="R53" s="56">
        <v>444014</v>
      </c>
      <c r="S53" s="57">
        <v>0</v>
      </c>
      <c r="T53" s="8" t="s">
        <v>42</v>
      </c>
      <c r="U53" s="8" t="s">
        <v>55</v>
      </c>
      <c r="V53" s="11" t="s">
        <v>32</v>
      </c>
      <c r="W53" s="166" t="s">
        <v>33</v>
      </c>
      <c r="X53" s="10" t="s">
        <v>33</v>
      </c>
      <c r="Y53" s="51">
        <v>46266</v>
      </c>
      <c r="Z53" s="11" t="s">
        <v>33</v>
      </c>
      <c r="AA53" s="11" t="s">
        <v>57</v>
      </c>
      <c r="AB53" s="11" t="s">
        <v>57</v>
      </c>
      <c r="AC53" s="88" t="s">
        <v>155</v>
      </c>
    </row>
    <row r="54" spans="1:183" ht="45" hidden="1">
      <c r="A54" s="42" t="s">
        <v>365</v>
      </c>
      <c r="B54" s="42" t="s">
        <v>366</v>
      </c>
      <c r="C54" s="42" t="s">
        <v>367</v>
      </c>
      <c r="D54" s="130">
        <v>44700</v>
      </c>
      <c r="E54" s="167">
        <v>45078</v>
      </c>
      <c r="F54" s="44" t="s">
        <v>49</v>
      </c>
      <c r="G54" s="51">
        <v>45747</v>
      </c>
      <c r="H54" s="46" t="s">
        <v>32</v>
      </c>
      <c r="I54" s="11" t="s">
        <v>33</v>
      </c>
      <c r="J54" s="162" t="s">
        <v>138</v>
      </c>
      <c r="K54" s="11" t="s">
        <v>44</v>
      </c>
      <c r="L54" s="44">
        <v>2594504</v>
      </c>
      <c r="M54" s="44" t="s">
        <v>64</v>
      </c>
      <c r="N54" s="44" t="s">
        <v>368</v>
      </c>
      <c r="O54" s="44" t="s">
        <v>124</v>
      </c>
      <c r="P54" s="44" t="s">
        <v>125</v>
      </c>
      <c r="Q54" s="14">
        <v>372126.5</v>
      </c>
      <c r="R54" s="14">
        <v>372126.5</v>
      </c>
      <c r="S54" s="49">
        <v>0</v>
      </c>
      <c r="T54" s="44" t="s">
        <v>42</v>
      </c>
      <c r="U54" s="44" t="s">
        <v>55</v>
      </c>
      <c r="V54" s="44" t="s">
        <v>32</v>
      </c>
      <c r="W54" s="50"/>
      <c r="X54" s="10">
        <f>DATE(YEAR(D54) + 3, MONTH(D54), DAY(D54))</f>
        <v>45796</v>
      </c>
      <c r="Y54" s="10">
        <f>DATE(YEAR(E54) + 3, MONTH(E54), DAY(E54))</f>
        <v>46174</v>
      </c>
      <c r="Z54" s="11" t="s">
        <v>33</v>
      </c>
      <c r="AA54" s="11" t="s">
        <v>57</v>
      </c>
      <c r="AB54" s="11" t="s">
        <v>57</v>
      </c>
      <c r="AC54" s="88" t="s">
        <v>127</v>
      </c>
    </row>
    <row r="55" spans="1:183" ht="90" hidden="1">
      <c r="A55" s="44" t="s">
        <v>369</v>
      </c>
      <c r="B55" s="42" t="s">
        <v>370</v>
      </c>
      <c r="C55" s="42" t="s">
        <v>371</v>
      </c>
      <c r="D55" s="130">
        <v>44778</v>
      </c>
      <c r="E55" s="130">
        <v>46603</v>
      </c>
      <c r="F55" s="44" t="s">
        <v>44</v>
      </c>
      <c r="G55" s="51">
        <v>46603</v>
      </c>
      <c r="H55" s="46" t="s">
        <v>32</v>
      </c>
      <c r="I55" s="11" t="s">
        <v>33</v>
      </c>
      <c r="J55" s="162" t="s">
        <v>372</v>
      </c>
      <c r="K55" s="11" t="s">
        <v>35</v>
      </c>
      <c r="L55" s="48" t="s">
        <v>373</v>
      </c>
      <c r="M55" s="44" t="s">
        <v>37</v>
      </c>
      <c r="N55" s="44" t="s">
        <v>374</v>
      </c>
      <c r="O55" s="44" t="s">
        <v>375</v>
      </c>
      <c r="P55" s="44" t="s">
        <v>77</v>
      </c>
      <c r="Q55" s="14">
        <v>10300</v>
      </c>
      <c r="R55" s="14">
        <v>300000</v>
      </c>
      <c r="S55" s="49">
        <v>0</v>
      </c>
      <c r="T55" s="44" t="s">
        <v>42</v>
      </c>
      <c r="U55" s="44" t="s">
        <v>55</v>
      </c>
      <c r="V55" s="11" t="s">
        <v>32</v>
      </c>
      <c r="W55" s="120" t="s">
        <v>376</v>
      </c>
      <c r="X55" s="10">
        <f>DATE(YEAR(D55) + 3, MONTH(D55), DAY(D55))</f>
        <v>45874</v>
      </c>
      <c r="Y55" s="10">
        <f>DATE(YEAR(E55) + 3, MONTH(E55), DAY(E55))</f>
        <v>47699</v>
      </c>
      <c r="Z55" s="11" t="s">
        <v>33</v>
      </c>
      <c r="AA55" s="11" t="s">
        <v>44</v>
      </c>
      <c r="AB55" s="11" t="s">
        <v>33</v>
      </c>
      <c r="AC55" s="88" t="s">
        <v>45</v>
      </c>
    </row>
    <row r="56" spans="1:183" ht="90" hidden="1">
      <c r="A56" s="42" t="s">
        <v>377</v>
      </c>
      <c r="B56" s="42" t="s">
        <v>378</v>
      </c>
      <c r="C56" s="42" t="s">
        <v>379</v>
      </c>
      <c r="D56" s="43">
        <v>44873</v>
      </c>
      <c r="E56" s="43">
        <v>45968</v>
      </c>
      <c r="F56" s="42" t="s">
        <v>57</v>
      </c>
      <c r="G56" s="43">
        <v>46698</v>
      </c>
      <c r="H56" s="84" t="s">
        <v>49</v>
      </c>
      <c r="I56" s="9">
        <v>45231</v>
      </c>
      <c r="J56" s="47" t="s">
        <v>380</v>
      </c>
      <c r="K56" s="8" t="s">
        <v>381</v>
      </c>
      <c r="L56" s="42">
        <v>8322856</v>
      </c>
      <c r="M56" s="42" t="s">
        <v>64</v>
      </c>
      <c r="N56" s="42" t="s">
        <v>204</v>
      </c>
      <c r="O56" s="42" t="s">
        <v>382</v>
      </c>
      <c r="P56" s="42" t="s">
        <v>125</v>
      </c>
      <c r="Q56" s="14">
        <v>49076.4</v>
      </c>
      <c r="R56" s="14">
        <v>256524.78</v>
      </c>
      <c r="S56" s="49">
        <v>0</v>
      </c>
      <c r="T56" s="42" t="s">
        <v>42</v>
      </c>
      <c r="U56" s="42" t="s">
        <v>55</v>
      </c>
      <c r="V56" s="42" t="s">
        <v>32</v>
      </c>
      <c r="W56" s="55"/>
      <c r="X56" s="81">
        <f t="shared" ref="X56:X62" si="5">DATE(YEAR(D56) + 3, MONTH(D56), DAY(D56))</f>
        <v>45969</v>
      </c>
      <c r="Y56" s="82">
        <f>DATE(YEAR(E56) + 6, MONTH(E56), DAY(E56))</f>
        <v>48159</v>
      </c>
      <c r="Z56" s="81" t="s">
        <v>57</v>
      </c>
      <c r="AA56" s="101" t="s">
        <v>44</v>
      </c>
      <c r="AB56" s="101" t="s">
        <v>33</v>
      </c>
      <c r="AC56" s="168" t="s">
        <v>69</v>
      </c>
    </row>
    <row r="57" spans="1:183" ht="90" hidden="1">
      <c r="A57" s="42" t="s">
        <v>383</v>
      </c>
      <c r="B57" s="42" t="s">
        <v>384</v>
      </c>
      <c r="C57" s="42" t="s">
        <v>385</v>
      </c>
      <c r="D57" s="43">
        <v>42338</v>
      </c>
      <c r="E57" s="130">
        <v>45169</v>
      </c>
      <c r="F57" s="42" t="s">
        <v>44</v>
      </c>
      <c r="G57" s="130">
        <v>45169</v>
      </c>
      <c r="H57" s="84" t="s">
        <v>49</v>
      </c>
      <c r="I57" s="10">
        <v>44773</v>
      </c>
      <c r="J57" s="47" t="s">
        <v>345</v>
      </c>
      <c r="K57" s="11" t="s">
        <v>35</v>
      </c>
      <c r="L57" s="48" t="s">
        <v>346</v>
      </c>
      <c r="M57" s="42" t="s">
        <v>64</v>
      </c>
      <c r="N57" s="42" t="s">
        <v>154</v>
      </c>
      <c r="O57" s="42" t="s">
        <v>205</v>
      </c>
      <c r="P57" s="42" t="s">
        <v>40</v>
      </c>
      <c r="Q57" s="13">
        <v>25500</v>
      </c>
      <c r="R57" s="13">
        <v>255000</v>
      </c>
      <c r="S57" s="57">
        <v>0</v>
      </c>
      <c r="T57" s="42" t="s">
        <v>42</v>
      </c>
      <c r="U57" s="42" t="s">
        <v>55</v>
      </c>
      <c r="V57" s="124" t="s">
        <v>49</v>
      </c>
      <c r="W57" s="11" t="s">
        <v>33</v>
      </c>
      <c r="X57" s="10">
        <f t="shared" si="5"/>
        <v>43434</v>
      </c>
      <c r="Y57" s="10">
        <f>DATE(YEAR(E57) + 3, MONTH(E57), DAY(E57))</f>
        <v>46265</v>
      </c>
      <c r="Z57" s="11" t="s">
        <v>44</v>
      </c>
      <c r="AA57" s="10" t="s">
        <v>44</v>
      </c>
      <c r="AB57" s="10" t="s">
        <v>33</v>
      </c>
      <c r="AC57" s="10" t="s">
        <v>69</v>
      </c>
    </row>
    <row r="58" spans="1:183" ht="45" hidden="1">
      <c r="A58" s="44" t="s">
        <v>386</v>
      </c>
      <c r="B58" s="44" t="s">
        <v>387</v>
      </c>
      <c r="C58" s="42" t="s">
        <v>388</v>
      </c>
      <c r="D58" s="130">
        <v>44869</v>
      </c>
      <c r="E58" s="130">
        <v>45230</v>
      </c>
      <c r="F58" s="44" t="s">
        <v>57</v>
      </c>
      <c r="G58" s="130">
        <v>45596</v>
      </c>
      <c r="H58" s="46" t="s">
        <v>32</v>
      </c>
      <c r="I58" s="10">
        <v>45050</v>
      </c>
      <c r="J58" s="88" t="s">
        <v>389</v>
      </c>
      <c r="K58" s="11" t="s">
        <v>44</v>
      </c>
      <c r="L58" s="44" t="s">
        <v>390</v>
      </c>
      <c r="M58" s="44" t="s">
        <v>391</v>
      </c>
      <c r="N58" s="44" t="s">
        <v>392</v>
      </c>
      <c r="O58" s="95" t="s">
        <v>86</v>
      </c>
      <c r="P58" s="44" t="s">
        <v>40</v>
      </c>
      <c r="Q58" s="14">
        <v>250000</v>
      </c>
      <c r="R58" s="14">
        <v>250000</v>
      </c>
      <c r="S58" s="49">
        <v>0</v>
      </c>
      <c r="T58" s="44" t="s">
        <v>42</v>
      </c>
      <c r="U58" s="58" t="s">
        <v>393</v>
      </c>
      <c r="V58" s="159" t="s">
        <v>32</v>
      </c>
      <c r="W58" s="169" t="s">
        <v>394</v>
      </c>
      <c r="X58" s="10">
        <f t="shared" si="5"/>
        <v>45965</v>
      </c>
      <c r="Y58" s="10">
        <f>DATE(YEAR(E58) + 3, MONTH(E58), DAY(E58))</f>
        <v>46326</v>
      </c>
      <c r="Z58" s="11" t="s">
        <v>57</v>
      </c>
      <c r="AA58" s="11" t="s">
        <v>57</v>
      </c>
      <c r="AB58" s="11" t="s">
        <v>57</v>
      </c>
      <c r="AC58" s="11" t="s">
        <v>45</v>
      </c>
    </row>
    <row r="59" spans="1:183" hidden="1">
      <c r="A59" s="75" t="s">
        <v>395</v>
      </c>
      <c r="B59" s="75" t="s">
        <v>396</v>
      </c>
      <c r="C59" s="75" t="s">
        <v>397</v>
      </c>
      <c r="D59" s="76">
        <v>43983</v>
      </c>
      <c r="E59" s="76">
        <v>45077</v>
      </c>
      <c r="F59" s="75" t="s">
        <v>57</v>
      </c>
      <c r="G59" s="76">
        <v>45777</v>
      </c>
      <c r="H59" s="78" t="s">
        <v>49</v>
      </c>
      <c r="I59" s="10">
        <v>45231</v>
      </c>
      <c r="J59" s="79" t="s">
        <v>398</v>
      </c>
      <c r="K59" s="55" t="s">
        <v>44</v>
      </c>
      <c r="L59" s="170" t="s">
        <v>399</v>
      </c>
      <c r="M59" s="75" t="s">
        <v>51</v>
      </c>
      <c r="N59" s="75" t="s">
        <v>204</v>
      </c>
      <c r="O59" s="75" t="s">
        <v>205</v>
      </c>
      <c r="P59" s="75" t="s">
        <v>40</v>
      </c>
      <c r="Q59" s="118">
        <v>49846.8</v>
      </c>
      <c r="R59" s="118">
        <v>249234</v>
      </c>
      <c r="S59" s="104">
        <v>0</v>
      </c>
      <c r="T59" s="75" t="s">
        <v>42</v>
      </c>
      <c r="U59" s="75" t="s">
        <v>55</v>
      </c>
      <c r="V59" s="83" t="s">
        <v>49</v>
      </c>
      <c r="W59" s="11" t="s">
        <v>33</v>
      </c>
      <c r="X59" s="10">
        <f t="shared" si="5"/>
        <v>45078</v>
      </c>
      <c r="Y59" s="10">
        <f>DATE(YEAR(E59) + 3, MONTH(E59), DAY(E59))</f>
        <v>46173</v>
      </c>
      <c r="Z59" s="10"/>
      <c r="AA59" s="10" t="s">
        <v>44</v>
      </c>
      <c r="AB59" s="10" t="s">
        <v>33</v>
      </c>
      <c r="AC59" s="10" t="s">
        <v>155</v>
      </c>
    </row>
    <row r="60" spans="1:183" hidden="1">
      <c r="A60" s="75" t="s">
        <v>400</v>
      </c>
      <c r="B60" s="75" t="s">
        <v>401</v>
      </c>
      <c r="C60" s="75" t="s">
        <v>402</v>
      </c>
      <c r="D60" s="171">
        <v>44013</v>
      </c>
      <c r="E60" s="171">
        <v>45107</v>
      </c>
      <c r="F60" s="75" t="s">
        <v>44</v>
      </c>
      <c r="G60" s="76">
        <v>45107</v>
      </c>
      <c r="H60" s="83" t="s">
        <v>32</v>
      </c>
      <c r="I60" s="101" t="s">
        <v>33</v>
      </c>
      <c r="J60" s="99" t="s">
        <v>403</v>
      </c>
      <c r="K60" s="75" t="s">
        <v>44</v>
      </c>
      <c r="L60" s="170" t="s">
        <v>404</v>
      </c>
      <c r="M60" s="75" t="s">
        <v>37</v>
      </c>
      <c r="N60" s="75" t="s">
        <v>405</v>
      </c>
      <c r="O60" s="75" t="s">
        <v>406</v>
      </c>
      <c r="P60" s="75" t="s">
        <v>125</v>
      </c>
      <c r="Q60" s="172">
        <v>83000</v>
      </c>
      <c r="R60" s="172">
        <v>244609.1</v>
      </c>
      <c r="S60" s="104">
        <v>0</v>
      </c>
      <c r="T60" s="75" t="s">
        <v>42</v>
      </c>
      <c r="U60" s="75" t="s">
        <v>55</v>
      </c>
      <c r="V60" s="83" t="s">
        <v>32</v>
      </c>
      <c r="W60" s="101" t="s">
        <v>33</v>
      </c>
      <c r="X60" s="81">
        <f t="shared" si="5"/>
        <v>45108</v>
      </c>
      <c r="Y60" s="81">
        <f>DATE(YEAR(E60) + 3, MONTH(E60), DAY(E60))</f>
        <v>46203</v>
      </c>
      <c r="Z60" s="101" t="s">
        <v>33</v>
      </c>
      <c r="AA60" s="101" t="s">
        <v>44</v>
      </c>
      <c r="AB60" s="101" t="s">
        <v>33</v>
      </c>
      <c r="AC60" s="81" t="s">
        <v>45</v>
      </c>
    </row>
    <row r="61" spans="1:183" ht="60">
      <c r="A61" s="8" t="s">
        <v>407</v>
      </c>
      <c r="B61" s="8" t="s">
        <v>408</v>
      </c>
      <c r="C61" s="8" t="s">
        <v>409</v>
      </c>
      <c r="D61" s="9">
        <v>43160</v>
      </c>
      <c r="E61" s="9">
        <v>45077</v>
      </c>
      <c r="F61" s="8" t="s">
        <v>57</v>
      </c>
      <c r="G61" s="9">
        <v>45077</v>
      </c>
      <c r="H61" s="8" t="s">
        <v>49</v>
      </c>
      <c r="I61" s="10" t="s">
        <v>33</v>
      </c>
      <c r="J61" s="8" t="s">
        <v>410</v>
      </c>
      <c r="K61" s="11" t="s">
        <v>35</v>
      </c>
      <c r="L61" s="12" t="s">
        <v>411</v>
      </c>
      <c r="M61" s="8" t="s">
        <v>64</v>
      </c>
      <c r="N61" s="8" t="s">
        <v>188</v>
      </c>
      <c r="O61" s="8" t="s">
        <v>148</v>
      </c>
      <c r="P61" s="8" t="s">
        <v>67</v>
      </c>
      <c r="Q61" s="13">
        <v>50000</v>
      </c>
      <c r="R61" s="13">
        <v>241577.60000000001</v>
      </c>
      <c r="S61" s="28">
        <v>0</v>
      </c>
      <c r="T61" s="8" t="s">
        <v>42</v>
      </c>
      <c r="U61" s="8" t="s">
        <v>55</v>
      </c>
      <c r="V61" s="8" t="s">
        <v>49</v>
      </c>
      <c r="W61" s="8" t="s">
        <v>49</v>
      </c>
      <c r="X61" s="10">
        <f t="shared" si="5"/>
        <v>44256</v>
      </c>
      <c r="Y61" s="10">
        <f>DATE(YEAR(E61) + 6, MONTH(E61), DAY(E61))</f>
        <v>47269</v>
      </c>
      <c r="Z61" s="11" t="s">
        <v>33</v>
      </c>
      <c r="AA61" s="11" t="s">
        <v>44</v>
      </c>
      <c r="AB61" s="11" t="s">
        <v>33</v>
      </c>
      <c r="AC61" s="10" t="s">
        <v>149</v>
      </c>
      <c r="AE61" s="146"/>
      <c r="AF61" s="146"/>
      <c r="AG61" s="146"/>
      <c r="AH61" s="146"/>
      <c r="AI61" s="146"/>
      <c r="AJ61" s="146"/>
      <c r="AK61" s="146"/>
      <c r="AL61" s="146"/>
      <c r="AM61" s="146"/>
      <c r="AN61" s="146"/>
      <c r="AO61" s="146"/>
      <c r="AP61" s="173"/>
      <c r="AQ61" s="173"/>
      <c r="AR61" s="146"/>
      <c r="AS61" s="146"/>
      <c r="AT61" s="146"/>
      <c r="AU61" s="146"/>
      <c r="AV61" s="146"/>
      <c r="AW61" s="146"/>
      <c r="AX61" s="146"/>
      <c r="AY61" s="146"/>
      <c r="AZ61" s="146"/>
      <c r="BA61" s="146"/>
      <c r="BB61" s="146"/>
      <c r="BC61" s="146"/>
      <c r="BD61" s="146"/>
      <c r="BE61" s="146"/>
      <c r="BF61" s="146"/>
      <c r="BG61" s="146"/>
      <c r="BH61" s="146"/>
      <c r="BI61" s="146"/>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c r="CX61" s="146"/>
      <c r="CY61" s="146"/>
      <c r="CZ61" s="146"/>
      <c r="DA61" s="146"/>
      <c r="DB61" s="146"/>
      <c r="DC61" s="146"/>
      <c r="DD61" s="146"/>
      <c r="DE61" s="146"/>
      <c r="DF61" s="146"/>
      <c r="DG61" s="146"/>
      <c r="DH61" s="146"/>
      <c r="DI61" s="146"/>
      <c r="DJ61" s="146"/>
      <c r="DK61" s="146"/>
      <c r="DL61" s="146"/>
      <c r="DM61" s="146"/>
      <c r="DN61" s="146"/>
      <c r="DO61" s="146"/>
      <c r="DP61" s="146"/>
      <c r="DQ61" s="146"/>
      <c r="DR61" s="146"/>
      <c r="DS61" s="146"/>
      <c r="DT61" s="146"/>
      <c r="DU61" s="146"/>
      <c r="DV61" s="146"/>
      <c r="DW61" s="146"/>
      <c r="DX61" s="146"/>
      <c r="DY61" s="146"/>
      <c r="DZ61" s="146"/>
      <c r="EA61" s="146"/>
      <c r="EB61" s="146"/>
      <c r="EC61" s="146"/>
      <c r="ED61" s="146"/>
      <c r="EE61" s="146"/>
      <c r="EF61" s="146"/>
      <c r="EG61" s="146"/>
      <c r="EH61" s="146"/>
      <c r="EI61" s="146"/>
      <c r="EJ61" s="146"/>
      <c r="EK61" s="146"/>
      <c r="EL61" s="146"/>
      <c r="EM61" s="146"/>
      <c r="EN61" s="146"/>
      <c r="EO61" s="146"/>
      <c r="EP61" s="146"/>
      <c r="EQ61" s="146"/>
      <c r="ER61" s="146"/>
      <c r="ES61" s="146"/>
      <c r="ET61" s="146"/>
      <c r="EU61" s="146"/>
      <c r="EV61" s="146"/>
      <c r="EW61" s="146"/>
      <c r="EX61" s="146"/>
      <c r="EY61" s="146"/>
      <c r="EZ61" s="146"/>
      <c r="FA61" s="146"/>
      <c r="FB61" s="146"/>
      <c r="FC61" s="146"/>
      <c r="FD61" s="146"/>
      <c r="FE61" s="146"/>
      <c r="FF61" s="146"/>
      <c r="FG61" s="146"/>
      <c r="FH61" s="146"/>
      <c r="FI61" s="146"/>
      <c r="FJ61" s="146"/>
      <c r="FK61" s="146"/>
      <c r="FL61" s="146"/>
      <c r="FM61" s="146"/>
      <c r="FN61" s="146"/>
      <c r="FO61" s="146"/>
      <c r="FP61" s="146"/>
      <c r="FQ61" s="146"/>
      <c r="FR61" s="146"/>
      <c r="FS61" s="146"/>
      <c r="FT61" s="146"/>
      <c r="FU61" s="146"/>
      <c r="FV61" s="146"/>
      <c r="FW61" s="146"/>
      <c r="FX61" s="146"/>
      <c r="FY61" s="146"/>
      <c r="FZ61" s="146"/>
      <c r="GA61" s="146"/>
    </row>
    <row r="62" spans="1:183" ht="30" hidden="1">
      <c r="A62" s="21" t="s">
        <v>412</v>
      </c>
      <c r="B62" s="25" t="s">
        <v>413</v>
      </c>
      <c r="C62" s="25" t="s">
        <v>414</v>
      </c>
      <c r="D62" s="150">
        <v>44321</v>
      </c>
      <c r="E62" s="150">
        <v>44685</v>
      </c>
      <c r="F62" s="21" t="s">
        <v>415</v>
      </c>
      <c r="G62" s="19">
        <v>45050</v>
      </c>
      <c r="H62" s="18" t="s">
        <v>32</v>
      </c>
      <c r="I62" s="34" t="s">
        <v>33</v>
      </c>
      <c r="J62" s="153" t="s">
        <v>416</v>
      </c>
      <c r="K62" s="21" t="s">
        <v>35</v>
      </c>
      <c r="L62" s="154" t="s">
        <v>417</v>
      </c>
      <c r="M62" s="15" t="s">
        <v>37</v>
      </c>
      <c r="N62" s="21" t="s">
        <v>418</v>
      </c>
      <c r="O62" s="21" t="s">
        <v>359</v>
      </c>
      <c r="P62" s="25" t="s">
        <v>140</v>
      </c>
      <c r="Q62" s="156">
        <v>225245</v>
      </c>
      <c r="R62" s="156">
        <v>225245</v>
      </c>
      <c r="S62" s="174">
        <v>0</v>
      </c>
      <c r="T62" s="21" t="s">
        <v>42</v>
      </c>
      <c r="U62" s="25" t="s">
        <v>55</v>
      </c>
      <c r="V62" s="21" t="s">
        <v>32</v>
      </c>
      <c r="W62" s="175" t="s">
        <v>33</v>
      </c>
      <c r="X62" s="19">
        <f t="shared" si="5"/>
        <v>45417</v>
      </c>
      <c r="Y62" s="19">
        <f>DATE(YEAR(E62) + 3, MONTH(E62), DAY(E62))</f>
        <v>45781</v>
      </c>
      <c r="Z62" s="21" t="s">
        <v>33</v>
      </c>
      <c r="AA62" s="21" t="s">
        <v>44</v>
      </c>
      <c r="AB62" s="21" t="s">
        <v>33</v>
      </c>
      <c r="AC62" s="21" t="s">
        <v>58</v>
      </c>
    </row>
    <row r="63" spans="1:183" s="11" customFormat="1" ht="60" hidden="1">
      <c r="A63" s="8" t="s">
        <v>419</v>
      </c>
      <c r="B63" s="8" t="s">
        <v>420</v>
      </c>
      <c r="C63" s="8" t="s">
        <v>421</v>
      </c>
      <c r="D63" s="27">
        <v>43626</v>
      </c>
      <c r="E63" s="9">
        <v>45078</v>
      </c>
      <c r="F63" s="8" t="s">
        <v>44</v>
      </c>
      <c r="G63" s="9">
        <v>45078</v>
      </c>
      <c r="H63" s="84" t="s">
        <v>32</v>
      </c>
      <c r="I63" s="10">
        <f>D63+1095</f>
        <v>44721</v>
      </c>
      <c r="J63" s="88" t="s">
        <v>422</v>
      </c>
      <c r="K63" s="8" t="s">
        <v>44</v>
      </c>
      <c r="L63" s="117" t="s">
        <v>423</v>
      </c>
      <c r="M63" s="8" t="s">
        <v>64</v>
      </c>
      <c r="N63" s="8" t="s">
        <v>424</v>
      </c>
      <c r="O63" s="8" t="s">
        <v>161</v>
      </c>
      <c r="P63" s="8" t="s">
        <v>162</v>
      </c>
      <c r="Q63" s="13">
        <v>100000</v>
      </c>
      <c r="R63" s="13">
        <v>225000</v>
      </c>
      <c r="S63" s="28">
        <v>0</v>
      </c>
      <c r="T63" s="8" t="s">
        <v>42</v>
      </c>
      <c r="U63" s="8" t="s">
        <v>55</v>
      </c>
      <c r="V63" s="8" t="s">
        <v>32</v>
      </c>
      <c r="W63" s="11" t="s">
        <v>33</v>
      </c>
      <c r="X63" s="10">
        <f>DATE(YEAR(D65) + 3, MONTH(D65), DAY(D65))</f>
        <v>45200</v>
      </c>
      <c r="Y63" s="10">
        <f>DATE(YEAR(E63) + 3, MONTH(E63), DAY(E63))</f>
        <v>46174</v>
      </c>
      <c r="Z63" s="11" t="s">
        <v>33</v>
      </c>
      <c r="AA63" s="11" t="s">
        <v>44</v>
      </c>
      <c r="AB63" s="11" t="s">
        <v>33</v>
      </c>
      <c r="AC63" s="10" t="s">
        <v>45</v>
      </c>
    </row>
    <row r="64" spans="1:183" ht="45">
      <c r="A64" s="68" t="s">
        <v>425</v>
      </c>
      <c r="B64" s="68" t="s">
        <v>426</v>
      </c>
      <c r="C64" s="68" t="s">
        <v>427</v>
      </c>
      <c r="D64" s="176">
        <v>43647</v>
      </c>
      <c r="E64" s="135">
        <v>45439</v>
      </c>
      <c r="F64" s="68" t="s">
        <v>57</v>
      </c>
      <c r="G64" s="135">
        <v>45439</v>
      </c>
      <c r="H64" s="71" t="s">
        <v>428</v>
      </c>
      <c r="I64" s="10">
        <v>45231</v>
      </c>
      <c r="J64" s="136" t="s">
        <v>429</v>
      </c>
      <c r="K64" s="68" t="s">
        <v>44</v>
      </c>
      <c r="L64" s="94" t="s">
        <v>430</v>
      </c>
      <c r="M64" s="136" t="s">
        <v>51</v>
      </c>
      <c r="N64" s="68" t="s">
        <v>431</v>
      </c>
      <c r="O64" s="68" t="s">
        <v>148</v>
      </c>
      <c r="P64" s="68" t="s">
        <v>67</v>
      </c>
      <c r="Q64" s="112">
        <v>33000</v>
      </c>
      <c r="R64" s="112">
        <v>216160</v>
      </c>
      <c r="S64" s="134">
        <v>0</v>
      </c>
      <c r="T64" s="68" t="s">
        <v>42</v>
      </c>
      <c r="U64" s="68" t="s">
        <v>55</v>
      </c>
      <c r="V64" s="68" t="s">
        <v>49</v>
      </c>
      <c r="W64" s="34" t="s">
        <v>33</v>
      </c>
      <c r="X64" s="40">
        <f t="shared" ref="X64:Y83" si="6">DATE(YEAR(D64) + 3, MONTH(D64), DAY(D64))</f>
        <v>44743</v>
      </c>
      <c r="Y64" s="40">
        <f>DATE(YEAR(E64) + 3, MONTH(E64), DAY(E64))</f>
        <v>46534</v>
      </c>
      <c r="Z64" s="34" t="s">
        <v>33</v>
      </c>
      <c r="AA64" s="34" t="s">
        <v>57</v>
      </c>
      <c r="AB64" s="34" t="s">
        <v>57</v>
      </c>
      <c r="AC64" s="40" t="s">
        <v>141</v>
      </c>
    </row>
    <row r="65" spans="1:29" ht="30" hidden="1">
      <c r="A65" s="11" t="s">
        <v>432</v>
      </c>
      <c r="B65" s="8" t="s">
        <v>433</v>
      </c>
      <c r="C65" s="8" t="s">
        <v>434</v>
      </c>
      <c r="D65" s="9">
        <v>44105</v>
      </c>
      <c r="E65" s="9">
        <v>45930</v>
      </c>
      <c r="F65" s="8" t="s">
        <v>57</v>
      </c>
      <c r="G65" s="9">
        <v>45930</v>
      </c>
      <c r="H65" s="46" t="s">
        <v>49</v>
      </c>
      <c r="I65" s="10">
        <f>D65+730</f>
        <v>44835</v>
      </c>
      <c r="J65" s="177" t="s">
        <v>435</v>
      </c>
      <c r="K65" s="11" t="s">
        <v>35</v>
      </c>
      <c r="L65" s="178" t="s">
        <v>436</v>
      </c>
      <c r="M65" s="8" t="s">
        <v>64</v>
      </c>
      <c r="N65" s="8" t="s">
        <v>437</v>
      </c>
      <c r="O65" s="11" t="s">
        <v>284</v>
      </c>
      <c r="P65" s="11" t="s">
        <v>67</v>
      </c>
      <c r="Q65" s="13">
        <v>70000</v>
      </c>
      <c r="R65" s="13">
        <v>210000</v>
      </c>
      <c r="S65" s="28">
        <v>0</v>
      </c>
      <c r="T65" s="11" t="s">
        <v>42</v>
      </c>
      <c r="U65" s="11" t="s">
        <v>55</v>
      </c>
      <c r="V65" s="11" t="s">
        <v>49</v>
      </c>
      <c r="W65" s="11" t="s">
        <v>33</v>
      </c>
      <c r="X65" s="10">
        <f t="shared" si="6"/>
        <v>45200</v>
      </c>
      <c r="Y65" s="10">
        <f>DATE(YEAR(E65) + 3, MONTH(E65), DAY(E65))</f>
        <v>47026</v>
      </c>
      <c r="Z65" s="11" t="s">
        <v>33</v>
      </c>
      <c r="AA65" s="11" t="s">
        <v>44</v>
      </c>
      <c r="AB65" s="11" t="s">
        <v>33</v>
      </c>
      <c r="AC65" s="11" t="s">
        <v>45</v>
      </c>
    </row>
    <row r="66" spans="1:29" ht="24.75" hidden="1" customHeight="1">
      <c r="A66" s="8" t="s">
        <v>438</v>
      </c>
      <c r="B66" s="8" t="s">
        <v>439</v>
      </c>
      <c r="C66" s="8" t="s">
        <v>440</v>
      </c>
      <c r="D66" s="27">
        <v>44075</v>
      </c>
      <c r="E66" s="9">
        <v>45535</v>
      </c>
      <c r="F66" s="8" t="s">
        <v>209</v>
      </c>
      <c r="G66" s="9">
        <v>46265</v>
      </c>
      <c r="H66" s="84" t="s">
        <v>32</v>
      </c>
      <c r="I66" s="10">
        <f>D66+730</f>
        <v>44805</v>
      </c>
      <c r="J66" s="85" t="s">
        <v>441</v>
      </c>
      <c r="K66" s="8" t="s">
        <v>35</v>
      </c>
      <c r="L66" s="94" t="s">
        <v>442</v>
      </c>
      <c r="M66" s="8" t="s">
        <v>64</v>
      </c>
      <c r="N66" s="8" t="s">
        <v>443</v>
      </c>
      <c r="O66" s="42" t="s">
        <v>205</v>
      </c>
      <c r="P66" s="8" t="s">
        <v>40</v>
      </c>
      <c r="Q66" s="13">
        <v>37658.33</v>
      </c>
      <c r="R66" s="13">
        <v>203698.95</v>
      </c>
      <c r="S66" s="28">
        <v>0</v>
      </c>
      <c r="T66" s="8" t="s">
        <v>42</v>
      </c>
      <c r="U66" s="8" t="s">
        <v>55</v>
      </c>
      <c r="V66" s="8" t="s">
        <v>32</v>
      </c>
      <c r="W66" s="179" t="s">
        <v>444</v>
      </c>
      <c r="X66" s="10">
        <f t="shared" si="6"/>
        <v>45170</v>
      </c>
      <c r="Y66" s="10">
        <f>DATE(YEAR(E66) + 3, MONTH(E66), DAY(E66))</f>
        <v>46630</v>
      </c>
      <c r="Z66" s="11" t="s">
        <v>44</v>
      </c>
      <c r="AA66" s="11" t="s">
        <v>44</v>
      </c>
      <c r="AB66" s="11" t="s">
        <v>33</v>
      </c>
      <c r="AC66" s="10" t="s">
        <v>69</v>
      </c>
    </row>
    <row r="67" spans="1:29" ht="30" hidden="1">
      <c r="A67" s="11" t="s">
        <v>445</v>
      </c>
      <c r="B67" s="8" t="s">
        <v>446</v>
      </c>
      <c r="C67" s="180" t="s">
        <v>447</v>
      </c>
      <c r="D67" s="87">
        <v>44410</v>
      </c>
      <c r="E67" s="87">
        <v>44652</v>
      </c>
      <c r="F67" s="11" t="s">
        <v>44</v>
      </c>
      <c r="G67" s="10">
        <v>44652</v>
      </c>
      <c r="H67" s="11" t="s">
        <v>32</v>
      </c>
      <c r="I67" s="11" t="s">
        <v>33</v>
      </c>
      <c r="J67" s="11" t="s">
        <v>138</v>
      </c>
      <c r="K67" s="11" t="s">
        <v>44</v>
      </c>
      <c r="L67" s="181">
        <v>2594504</v>
      </c>
      <c r="M67" s="8" t="s">
        <v>37</v>
      </c>
      <c r="N67" s="11" t="s">
        <v>229</v>
      </c>
      <c r="O67" s="11" t="s">
        <v>66</v>
      </c>
      <c r="P67" s="8" t="s">
        <v>140</v>
      </c>
      <c r="Q67" s="14">
        <v>180000</v>
      </c>
      <c r="R67" s="14">
        <v>180000</v>
      </c>
      <c r="S67" s="14">
        <v>0</v>
      </c>
      <c r="T67" s="11" t="s">
        <v>42</v>
      </c>
      <c r="U67" s="11" t="s">
        <v>55</v>
      </c>
      <c r="V67" s="11" t="s">
        <v>49</v>
      </c>
      <c r="W67" s="50" t="s">
        <v>33</v>
      </c>
      <c r="X67" s="10">
        <f t="shared" si="6"/>
        <v>45506</v>
      </c>
      <c r="Y67" s="10">
        <f>DATE(YEAR(E67) + 6, MONTH(E67), DAY(E67))</f>
        <v>46844</v>
      </c>
      <c r="Z67" s="11" t="s">
        <v>33</v>
      </c>
      <c r="AA67" s="11" t="s">
        <v>57</v>
      </c>
      <c r="AB67" s="11" t="s">
        <v>57</v>
      </c>
      <c r="AC67" s="11" t="s">
        <v>58</v>
      </c>
    </row>
    <row r="68" spans="1:29" ht="60" hidden="1">
      <c r="A68" s="21" t="s">
        <v>448</v>
      </c>
      <c r="B68" s="21" t="s">
        <v>449</v>
      </c>
      <c r="C68" s="15" t="s">
        <v>450</v>
      </c>
      <c r="D68" s="182">
        <v>44901</v>
      </c>
      <c r="E68" s="182">
        <v>45625</v>
      </c>
      <c r="F68" s="183" t="s">
        <v>57</v>
      </c>
      <c r="G68" s="182">
        <v>46355</v>
      </c>
      <c r="H68" s="184" t="s">
        <v>49</v>
      </c>
      <c r="I68" s="185">
        <v>45259</v>
      </c>
      <c r="J68" s="186" t="s">
        <v>451</v>
      </c>
      <c r="K68" s="183" t="s">
        <v>35</v>
      </c>
      <c r="L68" s="183">
        <v>4451141</v>
      </c>
      <c r="M68" s="183" t="s">
        <v>391</v>
      </c>
      <c r="N68" s="183" t="s">
        <v>452</v>
      </c>
      <c r="O68" s="183" t="s">
        <v>453</v>
      </c>
      <c r="P68" s="183" t="s">
        <v>40</v>
      </c>
      <c r="Q68" s="174" t="s">
        <v>33</v>
      </c>
      <c r="R68" s="187">
        <v>177000</v>
      </c>
      <c r="S68" s="174">
        <v>0</v>
      </c>
      <c r="T68" s="183" t="s">
        <v>42</v>
      </c>
      <c r="U68" s="183" t="s">
        <v>55</v>
      </c>
      <c r="V68" s="183" t="s">
        <v>32</v>
      </c>
      <c r="W68" s="188" t="s">
        <v>454</v>
      </c>
      <c r="X68" s="185">
        <f t="shared" si="6"/>
        <v>45997</v>
      </c>
      <c r="Y68" s="185">
        <f>DATE(YEAR(E68) + 3, MONTH(E68), DAY(E68))</f>
        <v>46720</v>
      </c>
      <c r="Z68" s="183" t="s">
        <v>57</v>
      </c>
      <c r="AA68" s="183" t="s">
        <v>57</v>
      </c>
      <c r="AB68" s="183" t="s">
        <v>57</v>
      </c>
      <c r="AC68" s="183" t="s">
        <v>45</v>
      </c>
    </row>
    <row r="69" spans="1:29">
      <c r="A69" s="8" t="s">
        <v>455</v>
      </c>
      <c r="B69" s="8" t="s">
        <v>456</v>
      </c>
      <c r="C69" s="8" t="s">
        <v>457</v>
      </c>
      <c r="D69" s="27">
        <v>44329</v>
      </c>
      <c r="E69" s="27">
        <v>45424</v>
      </c>
      <c r="F69" s="8" t="s">
        <v>458</v>
      </c>
      <c r="G69" s="9">
        <v>46154</v>
      </c>
      <c r="H69" s="8" t="s">
        <v>49</v>
      </c>
      <c r="I69" s="11" t="s">
        <v>33</v>
      </c>
      <c r="J69" s="8" t="s">
        <v>459</v>
      </c>
      <c r="K69" s="11" t="s">
        <v>44</v>
      </c>
      <c r="L69" s="12" t="s">
        <v>460</v>
      </c>
      <c r="M69" s="8" t="s">
        <v>37</v>
      </c>
      <c r="N69" s="8" t="s">
        <v>431</v>
      </c>
      <c r="O69" s="129" t="s">
        <v>148</v>
      </c>
      <c r="P69" s="8" t="s">
        <v>40</v>
      </c>
      <c r="Q69" s="13">
        <f>R69/5</f>
        <v>33610.259999999995</v>
      </c>
      <c r="R69" s="13">
        <v>168051.3</v>
      </c>
      <c r="S69" s="28">
        <v>0</v>
      </c>
      <c r="T69" s="11" t="s">
        <v>42</v>
      </c>
      <c r="U69" s="8" t="s">
        <v>55</v>
      </c>
      <c r="V69" s="8" t="s">
        <v>49</v>
      </c>
      <c r="W69" s="11" t="s">
        <v>33</v>
      </c>
      <c r="X69" s="10">
        <f t="shared" si="6"/>
        <v>45425</v>
      </c>
      <c r="Y69" s="10">
        <f>DATE(YEAR(E69) + 3, MONTH(E69), DAY(E69))</f>
        <v>46519</v>
      </c>
      <c r="Z69" s="10" t="s">
        <v>33</v>
      </c>
      <c r="AA69" s="10" t="s">
        <v>44</v>
      </c>
      <c r="AB69" s="10" t="s">
        <v>33</v>
      </c>
      <c r="AC69" s="10" t="s">
        <v>45</v>
      </c>
    </row>
    <row r="70" spans="1:29" ht="45" hidden="1">
      <c r="A70" s="25" t="s">
        <v>461</v>
      </c>
      <c r="B70" s="25" t="s">
        <v>462</v>
      </c>
      <c r="C70" s="15" t="s">
        <v>463</v>
      </c>
      <c r="D70" s="189">
        <v>44762</v>
      </c>
      <c r="E70" s="189">
        <v>45127</v>
      </c>
      <c r="F70" s="21" t="s">
        <v>464</v>
      </c>
      <c r="G70" s="189">
        <v>45127</v>
      </c>
      <c r="H70" s="18" t="s">
        <v>32</v>
      </c>
      <c r="I70" s="19" t="s">
        <v>33</v>
      </c>
      <c r="J70" s="190" t="s">
        <v>465</v>
      </c>
      <c r="K70" s="25" t="s">
        <v>44</v>
      </c>
      <c r="L70" s="154" t="s">
        <v>466</v>
      </c>
      <c r="M70" s="25" t="s">
        <v>37</v>
      </c>
      <c r="N70" s="25" t="s">
        <v>331</v>
      </c>
      <c r="O70" s="21" t="s">
        <v>66</v>
      </c>
      <c r="P70" s="25" t="s">
        <v>332</v>
      </c>
      <c r="Q70" s="191">
        <v>166000</v>
      </c>
      <c r="R70" s="191">
        <v>166000</v>
      </c>
      <c r="S70" s="174">
        <v>0</v>
      </c>
      <c r="T70" s="21" t="s">
        <v>42</v>
      </c>
      <c r="U70" s="21" t="s">
        <v>43</v>
      </c>
      <c r="V70" s="21" t="s">
        <v>32</v>
      </c>
      <c r="W70" s="21" t="s">
        <v>33</v>
      </c>
      <c r="X70" s="19">
        <f t="shared" si="6"/>
        <v>45858</v>
      </c>
      <c r="Y70" s="19">
        <f>DATE(YEAR(E70) + 6, MONTH(E70), DAY(E70))</f>
        <v>47319</v>
      </c>
      <c r="Z70" s="21" t="s">
        <v>33</v>
      </c>
      <c r="AA70" s="21" t="s">
        <v>57</v>
      </c>
      <c r="AB70" s="21" t="s">
        <v>57</v>
      </c>
      <c r="AC70" s="19" t="s">
        <v>467</v>
      </c>
    </row>
    <row r="71" spans="1:29" ht="30">
      <c r="A71" s="8" t="s">
        <v>468</v>
      </c>
      <c r="B71" s="8" t="s">
        <v>469</v>
      </c>
      <c r="C71" s="8" t="s">
        <v>470</v>
      </c>
      <c r="D71" s="27">
        <v>43831</v>
      </c>
      <c r="E71" s="9">
        <v>44926</v>
      </c>
      <c r="F71" s="8" t="s">
        <v>49</v>
      </c>
      <c r="G71" s="9">
        <v>45657</v>
      </c>
      <c r="H71" s="8" t="s">
        <v>32</v>
      </c>
      <c r="I71" s="10">
        <v>44743</v>
      </c>
      <c r="J71" s="8" t="s">
        <v>471</v>
      </c>
      <c r="K71" s="8" t="s">
        <v>35</v>
      </c>
      <c r="L71" s="94" t="s">
        <v>472</v>
      </c>
      <c r="M71" s="8" t="s">
        <v>64</v>
      </c>
      <c r="N71" s="8" t="s">
        <v>431</v>
      </c>
      <c r="O71" s="8" t="s">
        <v>148</v>
      </c>
      <c r="P71" s="8" t="s">
        <v>67</v>
      </c>
      <c r="Q71" s="13">
        <v>40000</v>
      </c>
      <c r="R71" s="13">
        <v>160000</v>
      </c>
      <c r="S71" s="28">
        <v>0</v>
      </c>
      <c r="T71" s="8" t="s">
        <v>42</v>
      </c>
      <c r="U71" s="8" t="s">
        <v>55</v>
      </c>
      <c r="V71" s="8" t="s">
        <v>32</v>
      </c>
      <c r="W71" s="11" t="s">
        <v>33</v>
      </c>
      <c r="X71" s="10">
        <f t="shared" si="6"/>
        <v>44927</v>
      </c>
      <c r="Y71" s="10">
        <f t="shared" si="6"/>
        <v>46022</v>
      </c>
      <c r="Z71" s="11" t="s">
        <v>33</v>
      </c>
      <c r="AA71" s="11" t="s">
        <v>44</v>
      </c>
      <c r="AB71" s="11" t="s">
        <v>33</v>
      </c>
      <c r="AC71" s="10" t="s">
        <v>45</v>
      </c>
    </row>
    <row r="72" spans="1:29" ht="75" hidden="1">
      <c r="A72" s="34" t="s">
        <v>473</v>
      </c>
      <c r="B72" s="68" t="s">
        <v>474</v>
      </c>
      <c r="C72" s="30" t="s">
        <v>475</v>
      </c>
      <c r="D72" s="108">
        <v>44627</v>
      </c>
      <c r="E72" s="108">
        <v>45449</v>
      </c>
      <c r="F72" s="34" t="s">
        <v>44</v>
      </c>
      <c r="G72" s="108">
        <v>45449</v>
      </c>
      <c r="H72" s="33" t="s">
        <v>32</v>
      </c>
      <c r="I72" s="34" t="s">
        <v>33</v>
      </c>
      <c r="J72" s="132" t="s">
        <v>476</v>
      </c>
      <c r="K72" s="34" t="s">
        <v>35</v>
      </c>
      <c r="L72" s="34">
        <v>7424081</v>
      </c>
      <c r="M72" s="34" t="s">
        <v>37</v>
      </c>
      <c r="N72" s="34" t="s">
        <v>477</v>
      </c>
      <c r="O72" s="22" t="s">
        <v>375</v>
      </c>
      <c r="P72" s="34" t="s">
        <v>140</v>
      </c>
      <c r="Q72" s="122">
        <v>80000</v>
      </c>
      <c r="R72" s="122">
        <v>160000</v>
      </c>
      <c r="S72" s="122">
        <v>0</v>
      </c>
      <c r="T72" s="34" t="s">
        <v>42</v>
      </c>
      <c r="U72" s="34" t="s">
        <v>55</v>
      </c>
      <c r="V72" s="34" t="s">
        <v>32</v>
      </c>
      <c r="W72" s="192" t="s">
        <v>478</v>
      </c>
      <c r="X72" s="40">
        <f t="shared" si="6"/>
        <v>45723</v>
      </c>
      <c r="Y72" s="40">
        <f t="shared" si="6"/>
        <v>46544</v>
      </c>
      <c r="Z72" s="34" t="s">
        <v>33</v>
      </c>
      <c r="AA72" s="34" t="s">
        <v>44</v>
      </c>
      <c r="AB72" s="34" t="s">
        <v>33</v>
      </c>
      <c r="AC72" s="40" t="s">
        <v>58</v>
      </c>
    </row>
    <row r="73" spans="1:29" ht="75" hidden="1">
      <c r="A73" s="8" t="s">
        <v>479</v>
      </c>
      <c r="B73" s="121" t="s">
        <v>480</v>
      </c>
      <c r="C73" s="193" t="s">
        <v>481</v>
      </c>
      <c r="D73" s="87">
        <v>44277</v>
      </c>
      <c r="E73" s="87">
        <v>44957</v>
      </c>
      <c r="F73" s="11" t="s">
        <v>482</v>
      </c>
      <c r="G73" s="10">
        <v>45322</v>
      </c>
      <c r="H73" s="46" t="s">
        <v>32</v>
      </c>
      <c r="I73" s="10">
        <v>44642</v>
      </c>
      <c r="J73" s="194" t="s">
        <v>483</v>
      </c>
      <c r="K73" s="11" t="s">
        <v>44</v>
      </c>
      <c r="L73" s="11">
        <v>25185</v>
      </c>
      <c r="M73" s="11" t="s">
        <v>37</v>
      </c>
      <c r="N73" s="11" t="s">
        <v>484</v>
      </c>
      <c r="O73" s="11" t="s">
        <v>359</v>
      </c>
      <c r="P73" s="8" t="s">
        <v>140</v>
      </c>
      <c r="Q73" s="14">
        <v>83987.02</v>
      </c>
      <c r="R73" s="14">
        <v>158608.67000000001</v>
      </c>
      <c r="S73" s="195">
        <v>0</v>
      </c>
      <c r="T73" s="11" t="s">
        <v>42</v>
      </c>
      <c r="U73" s="11" t="s">
        <v>55</v>
      </c>
      <c r="V73" s="11" t="s">
        <v>32</v>
      </c>
      <c r="W73" s="169" t="s">
        <v>485</v>
      </c>
      <c r="X73" s="10">
        <f t="shared" si="6"/>
        <v>45373</v>
      </c>
      <c r="Y73" s="10">
        <f t="shared" si="6"/>
        <v>46053</v>
      </c>
      <c r="Z73" s="11" t="s">
        <v>49</v>
      </c>
      <c r="AA73" s="34" t="s">
        <v>44</v>
      </c>
      <c r="AB73" s="34" t="s">
        <v>33</v>
      </c>
      <c r="AC73" s="11" t="s">
        <v>58</v>
      </c>
    </row>
    <row r="74" spans="1:29" ht="30" hidden="1">
      <c r="A74" s="11" t="s">
        <v>486</v>
      </c>
      <c r="B74" s="8" t="s">
        <v>487</v>
      </c>
      <c r="C74" s="42" t="s">
        <v>488</v>
      </c>
      <c r="D74" s="87">
        <v>44795</v>
      </c>
      <c r="E74" s="87">
        <v>45016</v>
      </c>
      <c r="F74" s="11" t="s">
        <v>44</v>
      </c>
      <c r="G74" s="10">
        <v>45016</v>
      </c>
      <c r="H74" s="46" t="s">
        <v>32</v>
      </c>
      <c r="I74" s="11" t="s">
        <v>33</v>
      </c>
      <c r="J74" s="88" t="s">
        <v>489</v>
      </c>
      <c r="K74" s="11" t="s">
        <v>35</v>
      </c>
      <c r="L74" s="12">
        <v>2373630</v>
      </c>
      <c r="M74" s="11" t="s">
        <v>37</v>
      </c>
      <c r="N74" s="11" t="s">
        <v>85</v>
      </c>
      <c r="O74" s="101" t="s">
        <v>53</v>
      </c>
      <c r="P74" s="11" t="s">
        <v>54</v>
      </c>
      <c r="Q74" s="14">
        <v>147500</v>
      </c>
      <c r="R74" s="14">
        <v>147500</v>
      </c>
      <c r="S74" s="14">
        <v>0</v>
      </c>
      <c r="T74" s="11" t="s">
        <v>42</v>
      </c>
      <c r="U74" s="11" t="s">
        <v>55</v>
      </c>
      <c r="V74" s="11" t="s">
        <v>32</v>
      </c>
      <c r="W74" s="50"/>
      <c r="X74" s="10">
        <f t="shared" si="6"/>
        <v>45891</v>
      </c>
      <c r="Y74" s="10">
        <f t="shared" si="6"/>
        <v>46112</v>
      </c>
      <c r="Z74" s="11" t="s">
        <v>33</v>
      </c>
      <c r="AA74" s="34" t="s">
        <v>44</v>
      </c>
      <c r="AB74" s="34" t="s">
        <v>33</v>
      </c>
      <c r="AC74" s="11" t="s">
        <v>45</v>
      </c>
    </row>
    <row r="75" spans="1:29" ht="104.7" customHeight="1">
      <c r="A75" s="8" t="s">
        <v>490</v>
      </c>
      <c r="B75" s="8" t="s">
        <v>491</v>
      </c>
      <c r="C75" s="42" t="s">
        <v>492</v>
      </c>
      <c r="D75" s="27">
        <v>43770</v>
      </c>
      <c r="E75" s="9" t="s">
        <v>493</v>
      </c>
      <c r="F75" s="8" t="s">
        <v>57</v>
      </c>
      <c r="G75" s="9" t="s">
        <v>494</v>
      </c>
      <c r="H75" s="84" t="s">
        <v>49</v>
      </c>
      <c r="I75" s="11" t="s">
        <v>33</v>
      </c>
      <c r="J75" s="85" t="s">
        <v>495</v>
      </c>
      <c r="K75" s="8" t="s">
        <v>44</v>
      </c>
      <c r="L75" s="94" t="s">
        <v>496</v>
      </c>
      <c r="M75" s="8" t="s">
        <v>37</v>
      </c>
      <c r="N75" s="8" t="s">
        <v>431</v>
      </c>
      <c r="O75" s="86" t="s">
        <v>148</v>
      </c>
      <c r="P75" s="8" t="s">
        <v>67</v>
      </c>
      <c r="Q75" s="13">
        <v>36816</v>
      </c>
      <c r="R75" s="13">
        <v>147264</v>
      </c>
      <c r="S75" s="28">
        <v>0</v>
      </c>
      <c r="T75" s="8" t="s">
        <v>42</v>
      </c>
      <c r="U75" s="8" t="s">
        <v>55</v>
      </c>
      <c r="V75" s="8" t="s">
        <v>49</v>
      </c>
      <c r="W75" s="8" t="s">
        <v>497</v>
      </c>
      <c r="X75" s="10">
        <f t="shared" si="6"/>
        <v>44866</v>
      </c>
      <c r="Y75" s="10" t="e">
        <f t="shared" si="6"/>
        <v>#VALUE!</v>
      </c>
      <c r="Z75" s="11" t="s">
        <v>33</v>
      </c>
      <c r="AA75" s="34" t="s">
        <v>57</v>
      </c>
      <c r="AB75" s="34" t="s">
        <v>57</v>
      </c>
      <c r="AC75" s="10" t="s">
        <v>45</v>
      </c>
    </row>
    <row r="76" spans="1:29" ht="90" hidden="1">
      <c r="A76" s="8" t="s">
        <v>498</v>
      </c>
      <c r="B76" s="8" t="s">
        <v>499</v>
      </c>
      <c r="C76" s="42" t="s">
        <v>500</v>
      </c>
      <c r="D76" s="9">
        <v>43191</v>
      </c>
      <c r="E76" s="27">
        <v>44574</v>
      </c>
      <c r="F76" s="8" t="s">
        <v>57</v>
      </c>
      <c r="G76" s="9">
        <v>44574</v>
      </c>
      <c r="H76" s="84" t="s">
        <v>32</v>
      </c>
      <c r="I76" s="10">
        <v>44501</v>
      </c>
      <c r="J76" s="85" t="s">
        <v>501</v>
      </c>
      <c r="K76" s="8" t="s">
        <v>44</v>
      </c>
      <c r="L76" s="94" t="s">
        <v>502</v>
      </c>
      <c r="M76" s="8" t="s">
        <v>64</v>
      </c>
      <c r="N76" s="8" t="s">
        <v>204</v>
      </c>
      <c r="O76" s="75" t="s">
        <v>205</v>
      </c>
      <c r="P76" s="8" t="s">
        <v>40</v>
      </c>
      <c r="Q76" s="13">
        <v>37500</v>
      </c>
      <c r="R76" s="13">
        <v>144144</v>
      </c>
      <c r="S76" s="28">
        <v>0</v>
      </c>
      <c r="T76" s="8" t="s">
        <v>79</v>
      </c>
      <c r="U76" s="8" t="s">
        <v>55</v>
      </c>
      <c r="V76" s="8" t="s">
        <v>32</v>
      </c>
      <c r="W76" s="11" t="s">
        <v>33</v>
      </c>
      <c r="X76" s="10">
        <f t="shared" si="6"/>
        <v>44287</v>
      </c>
      <c r="Y76" s="10">
        <f t="shared" si="6"/>
        <v>45670</v>
      </c>
      <c r="Z76" s="11" t="s">
        <v>33</v>
      </c>
      <c r="AA76" s="34" t="s">
        <v>44</v>
      </c>
      <c r="AB76" s="34" t="s">
        <v>33</v>
      </c>
      <c r="AC76" s="10" t="s">
        <v>69</v>
      </c>
    </row>
    <row r="77" spans="1:29" ht="90">
      <c r="A77" s="11" t="s">
        <v>503</v>
      </c>
      <c r="B77" s="8" t="s">
        <v>504</v>
      </c>
      <c r="C77" s="42" t="s">
        <v>505</v>
      </c>
      <c r="D77" s="87">
        <v>44322</v>
      </c>
      <c r="E77" s="87">
        <v>44865</v>
      </c>
      <c r="F77" s="11" t="s">
        <v>44</v>
      </c>
      <c r="G77" s="10">
        <v>44865</v>
      </c>
      <c r="H77" s="46" t="s">
        <v>32</v>
      </c>
      <c r="I77" s="10">
        <f>D77+365</f>
        <v>44687</v>
      </c>
      <c r="J77" s="88" t="s">
        <v>506</v>
      </c>
      <c r="K77" s="11" t="s">
        <v>35</v>
      </c>
      <c r="L77" s="12" t="s">
        <v>507</v>
      </c>
      <c r="M77" s="8" t="s">
        <v>64</v>
      </c>
      <c r="N77" s="11" t="s">
        <v>167</v>
      </c>
      <c r="O77" s="11" t="s">
        <v>148</v>
      </c>
      <c r="P77" s="11" t="s">
        <v>67</v>
      </c>
      <c r="Q77" s="13">
        <v>133080</v>
      </c>
      <c r="R77" s="13">
        <v>133080</v>
      </c>
      <c r="S77" s="28">
        <v>0</v>
      </c>
      <c r="T77" s="11" t="s">
        <v>42</v>
      </c>
      <c r="U77" s="11" t="s">
        <v>55</v>
      </c>
      <c r="V77" s="11" t="s">
        <v>32</v>
      </c>
      <c r="W77" s="121" t="s">
        <v>33</v>
      </c>
      <c r="X77" s="10">
        <f t="shared" si="6"/>
        <v>45418</v>
      </c>
      <c r="Y77" s="10">
        <f t="shared" si="6"/>
        <v>45961</v>
      </c>
      <c r="Z77" s="11" t="s">
        <v>33</v>
      </c>
      <c r="AA77" s="34" t="s">
        <v>57</v>
      </c>
      <c r="AB77" s="34" t="s">
        <v>57</v>
      </c>
      <c r="AC77" s="11" t="s">
        <v>45</v>
      </c>
    </row>
    <row r="78" spans="1:29" ht="30" hidden="1">
      <c r="A78" s="55" t="s">
        <v>508</v>
      </c>
      <c r="B78" s="55" t="s">
        <v>509</v>
      </c>
      <c r="C78" s="75" t="s">
        <v>509</v>
      </c>
      <c r="D78" s="126">
        <v>44713</v>
      </c>
      <c r="E78" s="126">
        <v>45814</v>
      </c>
      <c r="F78" s="55" t="s">
        <v>44</v>
      </c>
      <c r="G78" s="81">
        <v>45814</v>
      </c>
      <c r="H78" s="98" t="s">
        <v>32</v>
      </c>
      <c r="I78" s="11" t="s">
        <v>510</v>
      </c>
      <c r="J78" s="127" t="s">
        <v>511</v>
      </c>
      <c r="K78" s="101" t="s">
        <v>44</v>
      </c>
      <c r="L78" s="101">
        <v>4121166</v>
      </c>
      <c r="M78" s="101" t="s">
        <v>37</v>
      </c>
      <c r="N78" s="101" t="s">
        <v>512</v>
      </c>
      <c r="O78" s="101" t="s">
        <v>375</v>
      </c>
      <c r="P78" s="101" t="s">
        <v>140</v>
      </c>
      <c r="Q78" s="105">
        <v>43566.66</v>
      </c>
      <c r="R78" s="105">
        <v>130700</v>
      </c>
      <c r="S78" s="105">
        <v>0</v>
      </c>
      <c r="T78" s="101" t="s">
        <v>42</v>
      </c>
      <c r="U78" s="196" t="s">
        <v>513</v>
      </c>
      <c r="V78" s="101" t="s">
        <v>32</v>
      </c>
      <c r="W78" s="106"/>
      <c r="X78" s="81">
        <f t="shared" si="6"/>
        <v>45809</v>
      </c>
      <c r="Y78" s="81">
        <f t="shared" si="6"/>
        <v>46910</v>
      </c>
      <c r="Z78" s="101" t="s">
        <v>33</v>
      </c>
      <c r="AA78" s="21" t="s">
        <v>44</v>
      </c>
      <c r="AB78" s="21" t="s">
        <v>33</v>
      </c>
      <c r="AC78" s="101" t="s">
        <v>69</v>
      </c>
    </row>
    <row r="79" spans="1:29" ht="98.85" hidden="1" customHeight="1">
      <c r="A79" s="11" t="s">
        <v>514</v>
      </c>
      <c r="B79" s="11" t="s">
        <v>515</v>
      </c>
      <c r="C79" s="8" t="s">
        <v>516</v>
      </c>
      <c r="D79" s="87">
        <v>44641</v>
      </c>
      <c r="E79" s="87">
        <v>45128</v>
      </c>
      <c r="F79" s="11" t="s">
        <v>44</v>
      </c>
      <c r="G79" s="87">
        <v>45128</v>
      </c>
      <c r="H79" s="46" t="s">
        <v>32</v>
      </c>
      <c r="I79" s="10">
        <f>D79+730</f>
        <v>45371</v>
      </c>
      <c r="J79" s="88" t="s">
        <v>517</v>
      </c>
      <c r="K79" s="11" t="s">
        <v>35</v>
      </c>
      <c r="L79" s="11">
        <v>9577300</v>
      </c>
      <c r="M79" s="11" t="s">
        <v>64</v>
      </c>
      <c r="N79" s="11" t="s">
        <v>351</v>
      </c>
      <c r="O79" s="11" t="s">
        <v>352</v>
      </c>
      <c r="P79" s="11" t="s">
        <v>54</v>
      </c>
      <c r="Q79" s="14">
        <v>130000</v>
      </c>
      <c r="R79" s="14">
        <v>130000</v>
      </c>
      <c r="S79" s="14">
        <v>0</v>
      </c>
      <c r="T79" s="11" t="s">
        <v>42</v>
      </c>
      <c r="U79" s="11" t="s">
        <v>55</v>
      </c>
      <c r="V79" s="11" t="s">
        <v>32</v>
      </c>
      <c r="W79" s="50"/>
      <c r="X79" s="10">
        <f t="shared" si="6"/>
        <v>45737</v>
      </c>
      <c r="Y79" s="10">
        <f t="shared" si="6"/>
        <v>46224</v>
      </c>
      <c r="Z79" s="11" t="s">
        <v>33</v>
      </c>
      <c r="AA79" s="101" t="s">
        <v>44</v>
      </c>
      <c r="AB79" s="11" t="s">
        <v>33</v>
      </c>
      <c r="AC79" s="10" t="s">
        <v>58</v>
      </c>
    </row>
    <row r="80" spans="1:29" ht="52.2" hidden="1" customHeight="1">
      <c r="A80" s="8" t="s">
        <v>518</v>
      </c>
      <c r="B80" s="8" t="s">
        <v>519</v>
      </c>
      <c r="C80" s="8" t="s">
        <v>520</v>
      </c>
      <c r="D80" s="87">
        <v>44116</v>
      </c>
      <c r="E80" s="9">
        <v>44726</v>
      </c>
      <c r="F80" s="11" t="s">
        <v>44</v>
      </c>
      <c r="G80" s="9">
        <v>44726</v>
      </c>
      <c r="H80" s="46" t="s">
        <v>32</v>
      </c>
      <c r="I80" s="10">
        <v>44574</v>
      </c>
      <c r="J80" s="88" t="s">
        <v>521</v>
      </c>
      <c r="K80" s="11" t="s">
        <v>35</v>
      </c>
      <c r="L80" s="12" t="s">
        <v>522</v>
      </c>
      <c r="M80" s="8" t="s">
        <v>64</v>
      </c>
      <c r="N80" s="11" t="s">
        <v>523</v>
      </c>
      <c r="O80" s="8" t="s">
        <v>205</v>
      </c>
      <c r="P80" s="11" t="s">
        <v>40</v>
      </c>
      <c r="Q80" s="13">
        <v>119000</v>
      </c>
      <c r="R80" s="13">
        <v>119000</v>
      </c>
      <c r="S80" s="14">
        <v>0</v>
      </c>
      <c r="T80" s="11" t="s">
        <v>42</v>
      </c>
      <c r="U80" s="11" t="s">
        <v>55</v>
      </c>
      <c r="V80" s="11" t="s">
        <v>32</v>
      </c>
      <c r="W80" s="11" t="s">
        <v>33</v>
      </c>
      <c r="X80" s="10">
        <f t="shared" si="6"/>
        <v>45211</v>
      </c>
      <c r="Y80" s="10">
        <f t="shared" si="6"/>
        <v>45822</v>
      </c>
      <c r="Z80" s="11" t="s">
        <v>44</v>
      </c>
      <c r="AA80" s="11" t="s">
        <v>57</v>
      </c>
      <c r="AB80" s="11" t="s">
        <v>57</v>
      </c>
      <c r="AC80" s="11" t="s">
        <v>69</v>
      </c>
    </row>
    <row r="81" spans="1:30" ht="75" hidden="1">
      <c r="A81" s="11" t="s">
        <v>524</v>
      </c>
      <c r="B81" s="11" t="s">
        <v>525</v>
      </c>
      <c r="C81" s="8" t="s">
        <v>526</v>
      </c>
      <c r="D81" s="87">
        <v>44927</v>
      </c>
      <c r="E81" s="87">
        <v>46387</v>
      </c>
      <c r="F81" s="11" t="s">
        <v>49</v>
      </c>
      <c r="G81" s="87">
        <v>46752</v>
      </c>
      <c r="H81" s="46" t="s">
        <v>49</v>
      </c>
      <c r="I81" s="11" t="s">
        <v>527</v>
      </c>
      <c r="J81" s="88" t="s">
        <v>528</v>
      </c>
      <c r="K81" s="11" t="s">
        <v>35</v>
      </c>
      <c r="L81" s="11">
        <v>54940</v>
      </c>
      <c r="M81" s="11" t="s">
        <v>37</v>
      </c>
      <c r="N81" s="11" t="s">
        <v>529</v>
      </c>
      <c r="O81" s="11" t="s">
        <v>375</v>
      </c>
      <c r="P81" s="11" t="s">
        <v>54</v>
      </c>
      <c r="Q81" s="14">
        <v>28000</v>
      </c>
      <c r="R81" s="14">
        <v>112000</v>
      </c>
      <c r="S81" s="14">
        <v>0</v>
      </c>
      <c r="T81" s="11" t="s">
        <v>42</v>
      </c>
      <c r="U81" s="11" t="s">
        <v>43</v>
      </c>
      <c r="V81" s="11" t="s">
        <v>32</v>
      </c>
      <c r="W81" s="121" t="s">
        <v>33</v>
      </c>
      <c r="X81" s="197">
        <f t="shared" si="6"/>
        <v>46023</v>
      </c>
      <c r="Y81" s="197">
        <f t="shared" si="6"/>
        <v>47483</v>
      </c>
      <c r="Z81" s="11" t="s">
        <v>57</v>
      </c>
      <c r="AA81" s="198" t="s">
        <v>33</v>
      </c>
      <c r="AB81" s="199" t="s">
        <v>33</v>
      </c>
      <c r="AC81" s="11" t="s">
        <v>45</v>
      </c>
    </row>
    <row r="82" spans="1:30" ht="50.7" hidden="1" customHeight="1">
      <c r="A82" s="11" t="s">
        <v>530</v>
      </c>
      <c r="B82" s="11" t="s">
        <v>531</v>
      </c>
      <c r="C82" s="8" t="s">
        <v>532</v>
      </c>
      <c r="D82" s="87">
        <v>44378</v>
      </c>
      <c r="E82" s="87">
        <v>44742</v>
      </c>
      <c r="F82" s="11" t="s">
        <v>57</v>
      </c>
      <c r="G82" s="10">
        <v>45107</v>
      </c>
      <c r="H82" s="46" t="s">
        <v>32</v>
      </c>
      <c r="I82" s="10">
        <f>D82+365</f>
        <v>44743</v>
      </c>
      <c r="J82" s="88" t="s">
        <v>533</v>
      </c>
      <c r="K82" s="11" t="s">
        <v>35</v>
      </c>
      <c r="L82" s="11">
        <v>9489501</v>
      </c>
      <c r="M82" s="11" t="s">
        <v>64</v>
      </c>
      <c r="N82" s="11" t="s">
        <v>534</v>
      </c>
      <c r="O82" s="44" t="s">
        <v>359</v>
      </c>
      <c r="P82" s="8" t="s">
        <v>140</v>
      </c>
      <c r="Q82" s="14">
        <v>55000</v>
      </c>
      <c r="R82" s="14">
        <v>110000</v>
      </c>
      <c r="S82" s="14">
        <v>0</v>
      </c>
      <c r="T82" s="11" t="s">
        <v>42</v>
      </c>
      <c r="U82" s="11" t="s">
        <v>55</v>
      </c>
      <c r="V82" s="11" t="s">
        <v>32</v>
      </c>
      <c r="W82" s="50"/>
      <c r="X82" s="10">
        <f t="shared" si="6"/>
        <v>45474</v>
      </c>
      <c r="Y82" s="10">
        <f>DATE(YEAR(E82) + 6, MONTH(E82), DAY(E82))</f>
        <v>46934</v>
      </c>
      <c r="Z82" s="11"/>
      <c r="AA82" s="11" t="s">
        <v>44</v>
      </c>
      <c r="AB82" s="11" t="s">
        <v>33</v>
      </c>
      <c r="AC82" s="11" t="s">
        <v>45</v>
      </c>
      <c r="AD82" s="146"/>
    </row>
    <row r="83" spans="1:30" ht="41.1" hidden="1" customHeight="1">
      <c r="A83" s="8" t="s">
        <v>535</v>
      </c>
      <c r="B83" s="8" t="s">
        <v>536</v>
      </c>
      <c r="C83" s="8" t="s">
        <v>537</v>
      </c>
      <c r="D83" s="9">
        <v>43862</v>
      </c>
      <c r="E83" s="9">
        <v>45808</v>
      </c>
      <c r="F83" s="8" t="s">
        <v>44</v>
      </c>
      <c r="G83" s="9">
        <v>45808</v>
      </c>
      <c r="H83" s="11" t="s">
        <v>32</v>
      </c>
      <c r="I83" s="11" t="s">
        <v>33</v>
      </c>
      <c r="J83" s="8" t="s">
        <v>538</v>
      </c>
      <c r="K83" s="8" t="s">
        <v>35</v>
      </c>
      <c r="L83" s="8" t="s">
        <v>33</v>
      </c>
      <c r="M83" s="8" t="s">
        <v>37</v>
      </c>
      <c r="N83" s="8" t="s">
        <v>351</v>
      </c>
      <c r="O83" s="129" t="s">
        <v>352</v>
      </c>
      <c r="P83" s="8" t="s">
        <v>54</v>
      </c>
      <c r="Q83" s="13">
        <f>R83/5</f>
        <v>21560</v>
      </c>
      <c r="R83" s="13">
        <v>107800</v>
      </c>
      <c r="S83" s="28">
        <v>0</v>
      </c>
      <c r="T83" s="8" t="s">
        <v>42</v>
      </c>
      <c r="U83" s="8" t="s">
        <v>55</v>
      </c>
      <c r="V83" s="8" t="s">
        <v>32</v>
      </c>
      <c r="W83" s="11" t="s">
        <v>33</v>
      </c>
      <c r="X83" s="10">
        <f t="shared" si="6"/>
        <v>44958</v>
      </c>
      <c r="Y83" s="10">
        <f>DATE(YEAR(E83) + 6, MONTH(E83), DAY(E83))</f>
        <v>47999</v>
      </c>
      <c r="Z83" s="11" t="s">
        <v>33</v>
      </c>
      <c r="AA83" s="10" t="s">
        <v>57</v>
      </c>
      <c r="AB83" s="10" t="s">
        <v>57</v>
      </c>
      <c r="AC83" s="10" t="s">
        <v>58</v>
      </c>
    </row>
    <row r="84" spans="1:30" ht="65.099999999999994" hidden="1" customHeight="1">
      <c r="A84" s="8" t="s">
        <v>539</v>
      </c>
      <c r="B84" s="8" t="s">
        <v>540</v>
      </c>
      <c r="C84" s="8" t="s">
        <v>541</v>
      </c>
      <c r="D84" s="9">
        <v>44788</v>
      </c>
      <c r="E84" s="9">
        <v>44895</v>
      </c>
      <c r="F84" s="8" t="s">
        <v>57</v>
      </c>
      <c r="G84" s="9">
        <v>45076</v>
      </c>
      <c r="H84" s="8" t="s">
        <v>32</v>
      </c>
      <c r="I84" s="8" t="s">
        <v>33</v>
      </c>
      <c r="J84" s="8" t="s">
        <v>542</v>
      </c>
      <c r="K84" s="8" t="s">
        <v>35</v>
      </c>
      <c r="L84" s="8">
        <v>9571840</v>
      </c>
      <c r="M84" s="8" t="s">
        <v>37</v>
      </c>
      <c r="N84" s="8" t="s">
        <v>274</v>
      </c>
      <c r="O84" s="8" t="s">
        <v>382</v>
      </c>
      <c r="P84" s="8" t="s">
        <v>125</v>
      </c>
      <c r="Q84" s="14">
        <v>102890</v>
      </c>
      <c r="R84" s="14">
        <v>102890</v>
      </c>
      <c r="S84" s="14">
        <v>0</v>
      </c>
      <c r="T84" s="8" t="s">
        <v>42</v>
      </c>
      <c r="U84" s="8" t="s">
        <v>55</v>
      </c>
      <c r="V84" s="8" t="s">
        <v>32</v>
      </c>
      <c r="W84" s="8"/>
      <c r="X84" s="11" t="s">
        <v>33</v>
      </c>
      <c r="Y84" s="10">
        <f>DATE(YEAR(E84) + 6, MONTH(E84), DAY(E84))</f>
        <v>47087</v>
      </c>
      <c r="Z84" s="10"/>
      <c r="AA84" s="11" t="s">
        <v>44</v>
      </c>
      <c r="AB84" s="11" t="s">
        <v>33</v>
      </c>
      <c r="AC84" s="10" t="s">
        <v>69</v>
      </c>
    </row>
    <row r="85" spans="1:30" ht="72" hidden="1">
      <c r="A85" s="55" t="s">
        <v>543</v>
      </c>
      <c r="B85" s="8" t="s">
        <v>544</v>
      </c>
      <c r="C85" s="200" t="s">
        <v>545</v>
      </c>
      <c r="D85" s="126">
        <v>44476</v>
      </c>
      <c r="E85" s="126">
        <v>45351</v>
      </c>
      <c r="F85" s="101"/>
      <c r="G85" s="81">
        <v>45351</v>
      </c>
      <c r="H85" s="101" t="s">
        <v>32</v>
      </c>
      <c r="I85" s="101" t="s">
        <v>33</v>
      </c>
      <c r="J85" s="55" t="s">
        <v>546</v>
      </c>
      <c r="K85" s="101" t="s">
        <v>35</v>
      </c>
      <c r="L85" s="55" t="s">
        <v>547</v>
      </c>
      <c r="M85" s="101" t="s">
        <v>37</v>
      </c>
      <c r="N85" s="101" t="s">
        <v>548</v>
      </c>
      <c r="O85" s="101" t="s">
        <v>53</v>
      </c>
      <c r="P85" s="101" t="s">
        <v>54</v>
      </c>
      <c r="Q85" s="105">
        <v>100000</v>
      </c>
      <c r="R85" s="105">
        <v>100000</v>
      </c>
      <c r="S85" s="105">
        <v>0</v>
      </c>
      <c r="T85" s="101" t="s">
        <v>42</v>
      </c>
      <c r="U85" s="7" t="s">
        <v>55</v>
      </c>
      <c r="V85" s="101" t="s">
        <v>32</v>
      </c>
      <c r="W85" s="201"/>
      <c r="X85" s="101"/>
      <c r="Y85" s="101"/>
      <c r="Z85" s="101" t="s">
        <v>57</v>
      </c>
      <c r="AA85" s="101" t="s">
        <v>44</v>
      </c>
      <c r="AB85" s="101" t="s">
        <v>33</v>
      </c>
      <c r="AC85" s="101" t="s">
        <v>58</v>
      </c>
    </row>
    <row r="86" spans="1:30" hidden="1">
      <c r="A86" s="8" t="s">
        <v>549</v>
      </c>
      <c r="B86" s="8" t="s">
        <v>550</v>
      </c>
      <c r="C86" s="8" t="s">
        <v>551</v>
      </c>
      <c r="D86" s="9">
        <v>44756</v>
      </c>
      <c r="E86" s="9">
        <v>45138</v>
      </c>
      <c r="F86" s="11" t="s">
        <v>464</v>
      </c>
      <c r="G86" s="10">
        <v>45138</v>
      </c>
      <c r="H86" s="11" t="s">
        <v>32</v>
      </c>
      <c r="I86" s="11" t="s">
        <v>33</v>
      </c>
      <c r="J86" s="8" t="s">
        <v>552</v>
      </c>
      <c r="K86" s="11" t="s">
        <v>35</v>
      </c>
      <c r="L86" s="12">
        <v>7703720</v>
      </c>
      <c r="M86" s="11" t="s">
        <v>37</v>
      </c>
      <c r="N86" s="8" t="s">
        <v>553</v>
      </c>
      <c r="O86" s="11" t="s">
        <v>53</v>
      </c>
      <c r="P86" s="11" t="s">
        <v>54</v>
      </c>
      <c r="Q86" s="56">
        <v>100000</v>
      </c>
      <c r="R86" s="56">
        <v>100000</v>
      </c>
      <c r="S86" s="14">
        <v>0</v>
      </c>
      <c r="T86" s="11" t="s">
        <v>42</v>
      </c>
      <c r="U86" s="11" t="s">
        <v>89</v>
      </c>
      <c r="V86" s="11" t="s">
        <v>32</v>
      </c>
      <c r="W86" s="50" t="s">
        <v>33</v>
      </c>
      <c r="X86" s="10">
        <f>DATE(YEAR(D86) + 3, MONTH(D86), DAY(D86))</f>
        <v>45852</v>
      </c>
      <c r="Y86" s="10">
        <f>DATE(YEAR(E86) + 6, MONTH(E86), DAY(E86))</f>
        <v>47330</v>
      </c>
      <c r="Z86" s="11" t="s">
        <v>33</v>
      </c>
      <c r="AA86" s="10" t="s">
        <v>57</v>
      </c>
      <c r="AB86" s="11" t="s">
        <v>57</v>
      </c>
      <c r="AC86" s="11" t="s">
        <v>58</v>
      </c>
    </row>
    <row r="87" spans="1:30" ht="105" hidden="1">
      <c r="A87" s="42" t="s">
        <v>554</v>
      </c>
      <c r="B87" s="42" t="s">
        <v>555</v>
      </c>
      <c r="C87" s="42" t="s">
        <v>556</v>
      </c>
      <c r="D87" s="161">
        <v>44249</v>
      </c>
      <c r="E87" s="161">
        <v>44773</v>
      </c>
      <c r="F87" s="42" t="s">
        <v>44</v>
      </c>
      <c r="G87" s="202">
        <v>44773</v>
      </c>
      <c r="H87" s="84" t="s">
        <v>32</v>
      </c>
      <c r="I87" s="11" t="s">
        <v>33</v>
      </c>
      <c r="J87" s="47" t="s">
        <v>557</v>
      </c>
      <c r="K87" s="11" t="s">
        <v>44</v>
      </c>
      <c r="L87" s="48" t="s">
        <v>558</v>
      </c>
      <c r="M87" s="42" t="s">
        <v>37</v>
      </c>
      <c r="N87" s="42" t="s">
        <v>559</v>
      </c>
      <c r="O87" s="42" t="s">
        <v>560</v>
      </c>
      <c r="P87" s="75" t="s">
        <v>319</v>
      </c>
      <c r="Q87" s="13">
        <v>98050</v>
      </c>
      <c r="R87" s="13">
        <v>98050</v>
      </c>
      <c r="S87" s="57">
        <v>0</v>
      </c>
      <c r="T87" s="44" t="s">
        <v>42</v>
      </c>
      <c r="U87" s="42" t="s">
        <v>55</v>
      </c>
      <c r="V87" s="42" t="s">
        <v>32</v>
      </c>
      <c r="W87" s="50"/>
      <c r="X87" s="81">
        <f>DATE(YEAR(D87) + 3, MONTH(D87), DAY(D87))</f>
        <v>45344</v>
      </c>
      <c r="Y87" s="51">
        <f t="shared" ref="Y87:Y93" si="7">DATE(YEAR(E87) + 3, MONTH(E87), DAY(E87))</f>
        <v>45869</v>
      </c>
      <c r="Z87" s="97"/>
      <c r="AA87" s="81" t="s">
        <v>44</v>
      </c>
      <c r="AB87" s="81" t="s">
        <v>33</v>
      </c>
      <c r="AC87" s="81" t="s">
        <v>45</v>
      </c>
    </row>
    <row r="88" spans="1:30" ht="45" hidden="1">
      <c r="A88" s="95" t="s">
        <v>561</v>
      </c>
      <c r="B88" s="95" t="s">
        <v>562</v>
      </c>
      <c r="C88" s="75" t="s">
        <v>563</v>
      </c>
      <c r="D88" s="96">
        <v>44852</v>
      </c>
      <c r="E88" s="96">
        <v>45504</v>
      </c>
      <c r="F88" s="95" t="s">
        <v>44</v>
      </c>
      <c r="G88" s="203">
        <v>45504</v>
      </c>
      <c r="H88" s="98" t="s">
        <v>32</v>
      </c>
      <c r="I88" s="81">
        <v>45216</v>
      </c>
      <c r="J88" s="99" t="s">
        <v>564</v>
      </c>
      <c r="K88" s="95" t="s">
        <v>44</v>
      </c>
      <c r="L88" s="95" t="s">
        <v>565</v>
      </c>
      <c r="M88" s="95" t="s">
        <v>64</v>
      </c>
      <c r="N88" s="95" t="s">
        <v>566</v>
      </c>
      <c r="O88" s="95" t="s">
        <v>53</v>
      </c>
      <c r="P88" s="95" t="s">
        <v>332</v>
      </c>
      <c r="Q88" s="100">
        <f>SUM(R88/2)</f>
        <v>46842.5</v>
      </c>
      <c r="R88" s="100">
        <v>93685</v>
      </c>
      <c r="S88" s="100">
        <v>0</v>
      </c>
      <c r="T88" s="95" t="s">
        <v>42</v>
      </c>
      <c r="U88" s="204" t="s">
        <v>567</v>
      </c>
      <c r="V88" s="95" t="s">
        <v>32</v>
      </c>
      <c r="W88" s="101" t="s">
        <v>33</v>
      </c>
      <c r="X88" s="81">
        <f>DATE(YEAR(D88) + 3, MONTH(D88), DAY(D88))</f>
        <v>45948</v>
      </c>
      <c r="Y88" s="205">
        <f t="shared" si="7"/>
        <v>46599</v>
      </c>
      <c r="Z88" s="44" t="s">
        <v>57</v>
      </c>
      <c r="AA88" s="44" t="s">
        <v>44</v>
      </c>
      <c r="AB88" s="44" t="s">
        <v>33</v>
      </c>
      <c r="AC88" s="44" t="s">
        <v>45</v>
      </c>
    </row>
    <row r="89" spans="1:30" ht="45" hidden="1">
      <c r="A89" s="11" t="s">
        <v>568</v>
      </c>
      <c r="B89" s="11" t="s">
        <v>569</v>
      </c>
      <c r="C89" s="8" t="s">
        <v>570</v>
      </c>
      <c r="D89" s="87">
        <v>44835</v>
      </c>
      <c r="E89" s="87">
        <v>45077</v>
      </c>
      <c r="F89" s="11" t="s">
        <v>44</v>
      </c>
      <c r="G89" s="87">
        <v>45077</v>
      </c>
      <c r="H89" s="11" t="s">
        <v>32</v>
      </c>
      <c r="I89" s="11" t="s">
        <v>33</v>
      </c>
      <c r="J89" s="11" t="s">
        <v>571</v>
      </c>
      <c r="K89" s="11" t="s">
        <v>35</v>
      </c>
      <c r="L89" s="11">
        <v>2489966</v>
      </c>
      <c r="M89" s="11" t="s">
        <v>572</v>
      </c>
      <c r="N89" s="11" t="s">
        <v>573</v>
      </c>
      <c r="O89" s="11" t="s">
        <v>53</v>
      </c>
      <c r="P89" s="11" t="s">
        <v>54</v>
      </c>
      <c r="Q89" s="14">
        <v>93000</v>
      </c>
      <c r="R89" s="14">
        <v>93000</v>
      </c>
      <c r="S89" s="14">
        <v>0</v>
      </c>
      <c r="T89" s="11" t="s">
        <v>42</v>
      </c>
      <c r="U89" s="11" t="s">
        <v>55</v>
      </c>
      <c r="V89" s="11" t="s">
        <v>32</v>
      </c>
      <c r="W89" s="50"/>
      <c r="X89" s="81">
        <f>DATE(YEAR(D89) + 3, MONTH(D89), DAY(D89))</f>
        <v>45931</v>
      </c>
      <c r="Y89" s="82">
        <f t="shared" si="7"/>
        <v>46173</v>
      </c>
      <c r="Z89" s="21" t="s">
        <v>33</v>
      </c>
      <c r="AA89" s="21" t="s">
        <v>44</v>
      </c>
      <c r="AB89" s="21" t="s">
        <v>33</v>
      </c>
      <c r="AC89" s="21" t="s">
        <v>467</v>
      </c>
    </row>
    <row r="90" spans="1:30" ht="90" hidden="1">
      <c r="A90" s="8" t="s">
        <v>574</v>
      </c>
      <c r="B90" s="8" t="s">
        <v>575</v>
      </c>
      <c r="C90" s="8" t="s">
        <v>576</v>
      </c>
      <c r="D90" s="9">
        <v>44075</v>
      </c>
      <c r="E90" s="9">
        <v>44804</v>
      </c>
      <c r="F90" s="8" t="s">
        <v>49</v>
      </c>
      <c r="G90" s="9">
        <v>44804</v>
      </c>
      <c r="H90" s="11" t="s">
        <v>49</v>
      </c>
      <c r="I90" s="11"/>
      <c r="J90" s="8" t="s">
        <v>416</v>
      </c>
      <c r="K90" s="8" t="s">
        <v>577</v>
      </c>
      <c r="L90" s="94" t="s">
        <v>578</v>
      </c>
      <c r="M90" s="8" t="s">
        <v>37</v>
      </c>
      <c r="N90" s="8" t="s">
        <v>418</v>
      </c>
      <c r="O90" s="11" t="s">
        <v>359</v>
      </c>
      <c r="P90" s="8" t="s">
        <v>319</v>
      </c>
      <c r="Q90" s="28">
        <v>90000</v>
      </c>
      <c r="R90" s="28">
        <v>90000</v>
      </c>
      <c r="S90" s="14">
        <v>0</v>
      </c>
      <c r="T90" s="11" t="s">
        <v>42</v>
      </c>
      <c r="U90" s="11" t="s">
        <v>55</v>
      </c>
      <c r="V90" s="11" t="s">
        <v>49</v>
      </c>
      <c r="W90" s="8" t="s">
        <v>579</v>
      </c>
      <c r="X90" s="81">
        <f>DATE(YEAR(D90) + 3, MONTH(D90), DAY(D90))</f>
        <v>45170</v>
      </c>
      <c r="Y90" s="205">
        <f t="shared" si="7"/>
        <v>45900</v>
      </c>
      <c r="Z90" s="44" t="s">
        <v>33</v>
      </c>
      <c r="AA90" s="44" t="s">
        <v>44</v>
      </c>
      <c r="AB90" s="44" t="s">
        <v>33</v>
      </c>
      <c r="AC90" s="51" t="s">
        <v>45</v>
      </c>
    </row>
    <row r="91" spans="1:30" ht="90" hidden="1">
      <c r="A91" s="55" t="s">
        <v>580</v>
      </c>
      <c r="B91" s="55" t="s">
        <v>581</v>
      </c>
      <c r="C91" s="55" t="s">
        <v>582</v>
      </c>
      <c r="D91" s="115">
        <v>44020</v>
      </c>
      <c r="E91" s="115">
        <v>44749</v>
      </c>
      <c r="F91" s="55" t="s">
        <v>57</v>
      </c>
      <c r="G91" s="115">
        <v>45845</v>
      </c>
      <c r="H91" s="55" t="s">
        <v>32</v>
      </c>
      <c r="I91" s="101" t="s">
        <v>33</v>
      </c>
      <c r="J91" s="55" t="s">
        <v>583</v>
      </c>
      <c r="K91" s="55" t="s">
        <v>44</v>
      </c>
      <c r="L91" s="117" t="s">
        <v>584</v>
      </c>
      <c r="M91" s="55" t="s">
        <v>37</v>
      </c>
      <c r="N91" s="101" t="s">
        <v>585</v>
      </c>
      <c r="O91" s="55" t="s">
        <v>205</v>
      </c>
      <c r="P91" s="101" t="s">
        <v>40</v>
      </c>
      <c r="Q91" s="118">
        <v>17000</v>
      </c>
      <c r="R91" s="118">
        <v>85000</v>
      </c>
      <c r="S91" s="105">
        <v>0</v>
      </c>
      <c r="T91" s="101" t="s">
        <v>88</v>
      </c>
      <c r="U91" s="101" t="s">
        <v>55</v>
      </c>
      <c r="V91" s="101" t="s">
        <v>32</v>
      </c>
      <c r="W91" s="101" t="s">
        <v>33</v>
      </c>
      <c r="X91" s="81" t="e">
        <f>DATE(YEAR(#REF!) + 3, MONTH(#REF!), DAY(#REF!))</f>
        <v>#REF!</v>
      </c>
      <c r="Y91" s="82">
        <f t="shared" si="7"/>
        <v>45845</v>
      </c>
      <c r="Z91" s="21" t="s">
        <v>44</v>
      </c>
      <c r="AA91" s="21" t="s">
        <v>44</v>
      </c>
      <c r="AB91" s="21" t="s">
        <v>33</v>
      </c>
      <c r="AC91" s="21" t="s">
        <v>69</v>
      </c>
    </row>
    <row r="92" spans="1:30" ht="39" hidden="1" customHeight="1">
      <c r="A92" s="55" t="s">
        <v>586</v>
      </c>
      <c r="B92" s="55" t="s">
        <v>587</v>
      </c>
      <c r="C92" s="55" t="s">
        <v>588</v>
      </c>
      <c r="D92" s="115">
        <v>42979</v>
      </c>
      <c r="E92" s="115">
        <v>44075</v>
      </c>
      <c r="F92" s="55" t="s">
        <v>49</v>
      </c>
      <c r="G92" s="81">
        <v>44805</v>
      </c>
      <c r="H92" s="101" t="s">
        <v>428</v>
      </c>
      <c r="I92" s="81">
        <v>44606</v>
      </c>
      <c r="J92" s="55" t="s">
        <v>589</v>
      </c>
      <c r="K92" s="101" t="s">
        <v>44</v>
      </c>
      <c r="L92" s="155"/>
      <c r="M92" s="55" t="s">
        <v>37</v>
      </c>
      <c r="N92" s="55" t="s">
        <v>204</v>
      </c>
      <c r="O92" s="101" t="s">
        <v>382</v>
      </c>
      <c r="P92" s="101" t="s">
        <v>40</v>
      </c>
      <c r="Q92" s="118">
        <v>20000</v>
      </c>
      <c r="R92" s="118">
        <v>82886.880000000005</v>
      </c>
      <c r="S92" s="105">
        <v>0</v>
      </c>
      <c r="T92" s="101" t="s">
        <v>42</v>
      </c>
      <c r="U92" s="101" t="s">
        <v>43</v>
      </c>
      <c r="V92" s="101" t="s">
        <v>49</v>
      </c>
      <c r="W92" s="101" t="s">
        <v>590</v>
      </c>
      <c r="X92" s="10">
        <f>DATE(YEAR(D92) + 3, MONTH(D92), DAY(D92))</f>
        <v>44075</v>
      </c>
      <c r="Y92" s="10">
        <f t="shared" si="7"/>
        <v>45170</v>
      </c>
      <c r="Z92" s="101" t="s">
        <v>33</v>
      </c>
      <c r="AA92" s="101" t="s">
        <v>57</v>
      </c>
      <c r="AB92" s="101" t="s">
        <v>57</v>
      </c>
      <c r="AC92" s="101" t="s">
        <v>69</v>
      </c>
    </row>
    <row r="93" spans="1:30" ht="86.4" hidden="1">
      <c r="A93" s="55" t="s">
        <v>591</v>
      </c>
      <c r="B93" s="55" t="s">
        <v>592</v>
      </c>
      <c r="C93" s="206" t="s">
        <v>593</v>
      </c>
      <c r="D93" s="126">
        <v>44543</v>
      </c>
      <c r="E93" s="126">
        <v>44712</v>
      </c>
      <c r="F93" s="101" t="s">
        <v>49</v>
      </c>
      <c r="G93" s="207">
        <v>45016</v>
      </c>
      <c r="H93" s="101" t="s">
        <v>32</v>
      </c>
      <c r="I93" s="81">
        <v>44680</v>
      </c>
      <c r="J93" s="101" t="s">
        <v>302</v>
      </c>
      <c r="K93" s="101" t="s">
        <v>44</v>
      </c>
      <c r="L93" s="101">
        <v>2212959</v>
      </c>
      <c r="M93" s="101" t="s">
        <v>37</v>
      </c>
      <c r="N93" s="101" t="s">
        <v>594</v>
      </c>
      <c r="O93" s="101" t="s">
        <v>181</v>
      </c>
      <c r="P93" s="101" t="s">
        <v>140</v>
      </c>
      <c r="Q93" s="105">
        <v>90577.5</v>
      </c>
      <c r="R93" s="118">
        <v>90577.5</v>
      </c>
      <c r="S93" s="105">
        <v>0</v>
      </c>
      <c r="T93" s="101" t="s">
        <v>42</v>
      </c>
      <c r="U93" s="101" t="s">
        <v>55</v>
      </c>
      <c r="V93" s="101" t="s">
        <v>32</v>
      </c>
      <c r="W93" s="164" t="s">
        <v>595</v>
      </c>
      <c r="X93" s="81">
        <f>DATE(YEAR(D93) + 3, MONTH(D93), DAY(D93))</f>
        <v>45639</v>
      </c>
      <c r="Y93" s="81">
        <f t="shared" si="7"/>
        <v>45808</v>
      </c>
      <c r="Z93" s="101" t="s">
        <v>33</v>
      </c>
      <c r="AA93" s="101" t="s">
        <v>44</v>
      </c>
      <c r="AB93" s="101" t="s">
        <v>33</v>
      </c>
      <c r="AC93" s="101" t="s">
        <v>58</v>
      </c>
    </row>
    <row r="94" spans="1:30" ht="135" hidden="1">
      <c r="A94" s="11" t="s">
        <v>596</v>
      </c>
      <c r="B94" s="11" t="s">
        <v>597</v>
      </c>
      <c r="C94" s="8" t="s">
        <v>598</v>
      </c>
      <c r="D94" s="11">
        <v>44895</v>
      </c>
      <c r="E94" s="11">
        <v>45077</v>
      </c>
      <c r="F94" s="11" t="s">
        <v>44</v>
      </c>
      <c r="G94" s="11">
        <v>45077</v>
      </c>
      <c r="H94" s="11" t="s">
        <v>32</v>
      </c>
      <c r="I94" s="11" t="s">
        <v>527</v>
      </c>
      <c r="J94" s="11" t="s">
        <v>599</v>
      </c>
      <c r="K94" s="11" t="s">
        <v>35</v>
      </c>
      <c r="L94" s="11">
        <v>4490352</v>
      </c>
      <c r="M94" s="11" t="s">
        <v>37</v>
      </c>
      <c r="N94" s="11" t="s">
        <v>600</v>
      </c>
      <c r="O94" s="11" t="s">
        <v>352</v>
      </c>
      <c r="P94" s="11" t="s">
        <v>54</v>
      </c>
      <c r="Q94" s="11">
        <v>80000</v>
      </c>
      <c r="R94" s="11">
        <v>80000</v>
      </c>
      <c r="S94" s="11">
        <v>0</v>
      </c>
      <c r="T94" s="11" t="s">
        <v>42</v>
      </c>
      <c r="U94" s="11" t="s">
        <v>55</v>
      </c>
      <c r="V94" s="11" t="s">
        <v>32</v>
      </c>
      <c r="W94" s="11"/>
      <c r="X94" s="11" t="s">
        <v>33</v>
      </c>
      <c r="Y94" s="11"/>
      <c r="Z94" s="11"/>
      <c r="AA94" s="11" t="s">
        <v>33</v>
      </c>
      <c r="AB94" s="11" t="s">
        <v>33</v>
      </c>
      <c r="AC94" s="11" t="s">
        <v>69</v>
      </c>
    </row>
    <row r="95" spans="1:30" ht="60" hidden="1">
      <c r="A95" s="107" t="s">
        <v>601</v>
      </c>
      <c r="B95" s="208" t="s">
        <v>602</v>
      </c>
      <c r="C95" s="209" t="s">
        <v>603</v>
      </c>
      <c r="D95" s="108">
        <v>44589</v>
      </c>
      <c r="E95" s="210">
        <v>45016</v>
      </c>
      <c r="F95" s="211" t="s">
        <v>604</v>
      </c>
      <c r="G95" s="210">
        <v>45747</v>
      </c>
      <c r="H95" s="107" t="s">
        <v>49</v>
      </c>
      <c r="I95" s="210">
        <v>44954</v>
      </c>
      <c r="J95" s="34" t="s">
        <v>605</v>
      </c>
      <c r="K95" s="212" t="s">
        <v>44</v>
      </c>
      <c r="L95" s="34" t="s">
        <v>606</v>
      </c>
      <c r="M95" s="68" t="s">
        <v>37</v>
      </c>
      <c r="N95" s="107" t="s">
        <v>607</v>
      </c>
      <c r="O95" s="107" t="s">
        <v>66</v>
      </c>
      <c r="P95" s="107" t="s">
        <v>140</v>
      </c>
      <c r="Q95" s="122">
        <v>72500</v>
      </c>
      <c r="R95" s="122">
        <v>72500</v>
      </c>
      <c r="S95" s="134">
        <v>0</v>
      </c>
      <c r="T95" s="107" t="s">
        <v>42</v>
      </c>
      <c r="U95" s="68" t="s">
        <v>55</v>
      </c>
      <c r="V95" s="210" t="s">
        <v>49</v>
      </c>
      <c r="W95" s="213"/>
      <c r="X95" s="19">
        <f t="shared" ref="X95:Y97" si="8">DATE(YEAR(D95) + 3, MONTH(D95), DAY(D95))</f>
        <v>45685</v>
      </c>
      <c r="Y95" s="26">
        <f t="shared" si="8"/>
        <v>46112</v>
      </c>
      <c r="Z95" s="34" t="s">
        <v>33</v>
      </c>
      <c r="AA95" s="34" t="s">
        <v>44</v>
      </c>
      <c r="AB95" s="34" t="s">
        <v>33</v>
      </c>
      <c r="AC95" s="210" t="s">
        <v>69</v>
      </c>
    </row>
    <row r="96" spans="1:30" ht="30" hidden="1">
      <c r="A96" s="42" t="s">
        <v>608</v>
      </c>
      <c r="B96" s="42" t="s">
        <v>609</v>
      </c>
      <c r="C96" s="42" t="s">
        <v>610</v>
      </c>
      <c r="D96" s="43">
        <v>44678</v>
      </c>
      <c r="E96" s="43">
        <v>45042</v>
      </c>
      <c r="F96" s="42" t="s">
        <v>44</v>
      </c>
      <c r="G96" s="43">
        <v>45042</v>
      </c>
      <c r="H96" s="42" t="s">
        <v>32</v>
      </c>
      <c r="I96" s="44" t="s">
        <v>33</v>
      </c>
      <c r="J96" s="42" t="s">
        <v>611</v>
      </c>
      <c r="K96" s="44" t="s">
        <v>44</v>
      </c>
      <c r="L96" s="48">
        <v>4085767</v>
      </c>
      <c r="M96" s="42" t="s">
        <v>37</v>
      </c>
      <c r="N96" s="42" t="s">
        <v>612</v>
      </c>
      <c r="O96" s="42" t="s">
        <v>453</v>
      </c>
      <c r="P96" s="42" t="s">
        <v>40</v>
      </c>
      <c r="Q96" s="131">
        <v>71601</v>
      </c>
      <c r="R96" s="13">
        <v>71601</v>
      </c>
      <c r="S96" s="57">
        <v>0</v>
      </c>
      <c r="T96" s="42" t="s">
        <v>42</v>
      </c>
      <c r="U96" s="42" t="s">
        <v>55</v>
      </c>
      <c r="V96" s="42" t="s">
        <v>32</v>
      </c>
      <c r="W96" s="44" t="s">
        <v>33</v>
      </c>
      <c r="X96" s="51">
        <f t="shared" si="8"/>
        <v>45774</v>
      </c>
      <c r="Y96" s="51">
        <f t="shared" si="8"/>
        <v>46138</v>
      </c>
      <c r="Z96" s="44" t="s">
        <v>57</v>
      </c>
      <c r="AA96" s="44" t="s">
        <v>44</v>
      </c>
      <c r="AB96" s="44" t="s">
        <v>33</v>
      </c>
      <c r="AC96" s="51" t="s">
        <v>58</v>
      </c>
    </row>
    <row r="97" spans="1:183" ht="30" hidden="1">
      <c r="A97" s="11" t="s">
        <v>613</v>
      </c>
      <c r="B97" s="8" t="s">
        <v>614</v>
      </c>
      <c r="C97" s="8" t="s">
        <v>615</v>
      </c>
      <c r="D97" s="9">
        <v>44805</v>
      </c>
      <c r="E97" s="9">
        <v>45962</v>
      </c>
      <c r="F97" s="8" t="s">
        <v>44</v>
      </c>
      <c r="G97" s="10">
        <v>46604</v>
      </c>
      <c r="H97" s="8" t="s">
        <v>32</v>
      </c>
      <c r="I97" s="11" t="s">
        <v>33</v>
      </c>
      <c r="J97" s="11" t="s">
        <v>616</v>
      </c>
      <c r="K97" s="11" t="s">
        <v>44</v>
      </c>
      <c r="L97" s="11"/>
      <c r="M97" s="11" t="s">
        <v>37</v>
      </c>
      <c r="N97" s="11" t="s">
        <v>617</v>
      </c>
      <c r="O97" s="11" t="s">
        <v>453</v>
      </c>
      <c r="P97" s="11" t="s">
        <v>40</v>
      </c>
      <c r="Q97" s="14">
        <v>65000</v>
      </c>
      <c r="R97" s="14">
        <v>65000</v>
      </c>
      <c r="S97" s="14">
        <v>0</v>
      </c>
      <c r="T97" s="11" t="s">
        <v>79</v>
      </c>
      <c r="U97" s="11" t="s">
        <v>89</v>
      </c>
      <c r="V97" s="11" t="s">
        <v>32</v>
      </c>
      <c r="W97" s="11"/>
      <c r="X97" s="81">
        <f t="shared" si="8"/>
        <v>45901</v>
      </c>
      <c r="Y97" s="81">
        <f t="shared" si="8"/>
        <v>47058</v>
      </c>
      <c r="Z97" s="11" t="s">
        <v>33</v>
      </c>
      <c r="AA97" s="11" t="s">
        <v>44</v>
      </c>
      <c r="AB97" s="11" t="s">
        <v>33</v>
      </c>
      <c r="AC97" s="11" t="s">
        <v>58</v>
      </c>
    </row>
    <row r="98" spans="1:183" ht="90" hidden="1">
      <c r="A98" s="34" t="s">
        <v>618</v>
      </c>
      <c r="B98" s="68" t="s">
        <v>619</v>
      </c>
      <c r="C98" s="68" t="s">
        <v>620</v>
      </c>
      <c r="D98" s="176">
        <v>44936</v>
      </c>
      <c r="E98" s="176">
        <v>45169</v>
      </c>
      <c r="F98" s="68"/>
      <c r="G98" s="176"/>
      <c r="H98" s="68"/>
      <c r="I98" s="34"/>
      <c r="J98" s="68" t="s">
        <v>621</v>
      </c>
      <c r="K98" s="34" t="s">
        <v>35</v>
      </c>
      <c r="L98" s="34">
        <v>4330005</v>
      </c>
      <c r="M98" s="68" t="s">
        <v>64</v>
      </c>
      <c r="N98" s="68" t="s">
        <v>622</v>
      </c>
      <c r="O98" s="68" t="s">
        <v>382</v>
      </c>
      <c r="P98" s="68" t="s">
        <v>40</v>
      </c>
      <c r="Q98" s="112">
        <v>55725</v>
      </c>
      <c r="R98" s="112">
        <v>65000</v>
      </c>
      <c r="S98" s="134"/>
      <c r="T98" s="68" t="s">
        <v>42</v>
      </c>
      <c r="U98" s="68" t="s">
        <v>55</v>
      </c>
      <c r="V98" s="68" t="s">
        <v>32</v>
      </c>
      <c r="W98" s="33"/>
      <c r="X98" s="51"/>
      <c r="Y98" s="51"/>
      <c r="Z98" s="132"/>
      <c r="AA98" s="34" t="s">
        <v>44</v>
      </c>
      <c r="AB98" s="34" t="s">
        <v>33</v>
      </c>
      <c r="AC98" s="68" t="s">
        <v>69</v>
      </c>
    </row>
    <row r="99" spans="1:183" ht="105" hidden="1">
      <c r="A99" s="11" t="s">
        <v>623</v>
      </c>
      <c r="B99" s="11" t="s">
        <v>624</v>
      </c>
      <c r="C99" s="8" t="s">
        <v>625</v>
      </c>
      <c r="D99" s="87">
        <v>44700</v>
      </c>
      <c r="E99" s="87">
        <v>44743</v>
      </c>
      <c r="F99" s="11" t="s">
        <v>44</v>
      </c>
      <c r="G99" s="10">
        <v>44743</v>
      </c>
      <c r="H99" s="11" t="s">
        <v>32</v>
      </c>
      <c r="I99" s="11" t="s">
        <v>33</v>
      </c>
      <c r="J99" s="11" t="s">
        <v>626</v>
      </c>
      <c r="K99" s="11" t="s">
        <v>44</v>
      </c>
      <c r="L99" s="11" t="s">
        <v>466</v>
      </c>
      <c r="M99" s="11" t="s">
        <v>37</v>
      </c>
      <c r="N99" s="11" t="s">
        <v>627</v>
      </c>
      <c r="O99" s="11" t="s">
        <v>453</v>
      </c>
      <c r="P99" s="11" t="s">
        <v>40</v>
      </c>
      <c r="Q99" s="14">
        <v>61920</v>
      </c>
      <c r="R99" s="14">
        <v>61920</v>
      </c>
      <c r="S99" s="14">
        <v>0</v>
      </c>
      <c r="T99" s="11" t="s">
        <v>88</v>
      </c>
      <c r="U99" s="11" t="s">
        <v>55</v>
      </c>
      <c r="V99" s="11" t="s">
        <v>32</v>
      </c>
      <c r="W99" s="50"/>
      <c r="X99" s="19">
        <f t="shared" ref="X99:Y102" si="9">DATE(YEAR(D99) + 3, MONTH(D99), DAY(D99))</f>
        <v>45796</v>
      </c>
      <c r="Y99" s="26">
        <f t="shared" si="9"/>
        <v>45839</v>
      </c>
      <c r="Z99" s="11" t="s">
        <v>33</v>
      </c>
      <c r="AA99" s="11" t="s">
        <v>44</v>
      </c>
      <c r="AB99" s="11" t="s">
        <v>33</v>
      </c>
      <c r="AC99" s="11"/>
    </row>
    <row r="100" spans="1:183" ht="30" hidden="1">
      <c r="A100" s="44" t="s">
        <v>628</v>
      </c>
      <c r="B100" s="47" t="s">
        <v>629</v>
      </c>
      <c r="C100" s="42" t="s">
        <v>630</v>
      </c>
      <c r="D100" s="130">
        <v>44333</v>
      </c>
      <c r="E100" s="130">
        <v>45062</v>
      </c>
      <c r="F100" s="44" t="s">
        <v>57</v>
      </c>
      <c r="G100" s="51">
        <v>45793</v>
      </c>
      <c r="H100" s="44" t="s">
        <v>49</v>
      </c>
      <c r="I100" s="44" t="s">
        <v>33</v>
      </c>
      <c r="J100" s="44" t="s">
        <v>631</v>
      </c>
      <c r="K100" s="44" t="s">
        <v>44</v>
      </c>
      <c r="L100" s="48" t="s">
        <v>632</v>
      </c>
      <c r="M100" s="44" t="s">
        <v>37</v>
      </c>
      <c r="N100" s="44" t="s">
        <v>633</v>
      </c>
      <c r="O100" s="44" t="s">
        <v>284</v>
      </c>
      <c r="P100" s="44" t="s">
        <v>67</v>
      </c>
      <c r="Q100" s="131">
        <v>15000</v>
      </c>
      <c r="R100" s="131">
        <v>60000</v>
      </c>
      <c r="S100" s="49">
        <v>0</v>
      </c>
      <c r="T100" s="44" t="s">
        <v>42</v>
      </c>
      <c r="U100" s="44" t="s">
        <v>89</v>
      </c>
      <c r="V100" s="44" t="s">
        <v>49</v>
      </c>
      <c r="W100" s="158" t="s">
        <v>33</v>
      </c>
      <c r="X100" s="51">
        <f t="shared" si="9"/>
        <v>45429</v>
      </c>
      <c r="Y100" s="51">
        <f t="shared" si="9"/>
        <v>46158</v>
      </c>
      <c r="Z100" s="44" t="s">
        <v>33</v>
      </c>
      <c r="AA100" s="11" t="s">
        <v>44</v>
      </c>
      <c r="AB100" s="11" t="s">
        <v>33</v>
      </c>
      <c r="AC100" s="44" t="s">
        <v>467</v>
      </c>
    </row>
    <row r="101" spans="1:183" ht="60" hidden="1">
      <c r="A101" s="95" t="s">
        <v>634</v>
      </c>
      <c r="B101" s="95" t="s">
        <v>635</v>
      </c>
      <c r="C101" s="75" t="s">
        <v>636</v>
      </c>
      <c r="D101" s="96">
        <v>44775</v>
      </c>
      <c r="E101" s="96">
        <v>45016</v>
      </c>
      <c r="F101" s="95" t="s">
        <v>44</v>
      </c>
      <c r="G101" s="97">
        <v>45016</v>
      </c>
      <c r="H101" s="98" t="s">
        <v>32</v>
      </c>
      <c r="I101" s="101" t="s">
        <v>33</v>
      </c>
      <c r="J101" s="99" t="s">
        <v>637</v>
      </c>
      <c r="K101" s="95" t="s">
        <v>35</v>
      </c>
      <c r="L101" s="95" t="s">
        <v>638</v>
      </c>
      <c r="M101" s="95" t="s">
        <v>37</v>
      </c>
      <c r="N101" s="95" t="s">
        <v>639</v>
      </c>
      <c r="O101" s="95" t="s">
        <v>86</v>
      </c>
      <c r="P101" s="95" t="s">
        <v>54</v>
      </c>
      <c r="Q101" s="100">
        <v>60000</v>
      </c>
      <c r="R101" s="100">
        <v>60000</v>
      </c>
      <c r="S101" s="100">
        <v>0</v>
      </c>
      <c r="T101" s="95" t="s">
        <v>42</v>
      </c>
      <c r="U101" s="95" t="s">
        <v>55</v>
      </c>
      <c r="V101" s="95" t="s">
        <v>32</v>
      </c>
      <c r="W101" s="106"/>
      <c r="X101" s="81">
        <f t="shared" si="9"/>
        <v>45871</v>
      </c>
      <c r="Y101" s="82">
        <f t="shared" si="9"/>
        <v>46112</v>
      </c>
      <c r="Z101" s="101" t="s">
        <v>33</v>
      </c>
      <c r="AA101" s="101" t="s">
        <v>44</v>
      </c>
      <c r="AB101" s="101" t="s">
        <v>33</v>
      </c>
      <c r="AC101" s="101" t="s">
        <v>45</v>
      </c>
    </row>
    <row r="102" spans="1:183" ht="30" hidden="1">
      <c r="A102" s="95" t="s">
        <v>640</v>
      </c>
      <c r="B102" s="95" t="s">
        <v>641</v>
      </c>
      <c r="C102" s="55" t="s">
        <v>642</v>
      </c>
      <c r="D102" s="126">
        <v>44634</v>
      </c>
      <c r="E102" s="126">
        <v>45274</v>
      </c>
      <c r="F102" s="101" t="s">
        <v>44</v>
      </c>
      <c r="G102" s="126">
        <v>45274</v>
      </c>
      <c r="H102" s="101" t="s">
        <v>32</v>
      </c>
      <c r="I102" s="101" t="s">
        <v>33</v>
      </c>
      <c r="J102" s="101" t="s">
        <v>643</v>
      </c>
      <c r="K102" s="101" t="s">
        <v>35</v>
      </c>
      <c r="L102" s="101">
        <v>7551119</v>
      </c>
      <c r="M102" s="101" t="s">
        <v>37</v>
      </c>
      <c r="N102" s="101" t="s">
        <v>644</v>
      </c>
      <c r="O102" s="55" t="s">
        <v>205</v>
      </c>
      <c r="P102" s="55" t="s">
        <v>40</v>
      </c>
      <c r="Q102" s="105">
        <v>58500</v>
      </c>
      <c r="R102" s="105">
        <v>58500</v>
      </c>
      <c r="S102" s="105">
        <v>0</v>
      </c>
      <c r="T102" s="101" t="s">
        <v>42</v>
      </c>
      <c r="U102" s="101" t="s">
        <v>55</v>
      </c>
      <c r="V102" s="101" t="s">
        <v>32</v>
      </c>
      <c r="W102" s="106"/>
      <c r="X102" s="81">
        <f t="shared" si="9"/>
        <v>45730</v>
      </c>
      <c r="Y102" s="81">
        <f t="shared" si="9"/>
        <v>46370</v>
      </c>
      <c r="Z102" s="101" t="s">
        <v>33</v>
      </c>
      <c r="AA102" s="101" t="s">
        <v>44</v>
      </c>
      <c r="AB102" s="101" t="s">
        <v>33</v>
      </c>
      <c r="AC102" s="81" t="s">
        <v>69</v>
      </c>
    </row>
    <row r="103" spans="1:183" ht="30" hidden="1">
      <c r="A103" s="68" t="s">
        <v>645</v>
      </c>
      <c r="B103" s="8" t="s">
        <v>646</v>
      </c>
      <c r="C103" s="214" t="s">
        <v>647</v>
      </c>
      <c r="D103" s="135">
        <v>44004</v>
      </c>
      <c r="E103" s="135">
        <v>44227</v>
      </c>
      <c r="F103" s="68" t="s">
        <v>57</v>
      </c>
      <c r="G103" s="40">
        <v>45822</v>
      </c>
      <c r="H103" s="34" t="s">
        <v>49</v>
      </c>
      <c r="I103" s="34" t="s">
        <v>33</v>
      </c>
      <c r="J103" s="68" t="s">
        <v>648</v>
      </c>
      <c r="K103" s="68" t="s">
        <v>35</v>
      </c>
      <c r="L103" s="215" t="s">
        <v>649</v>
      </c>
      <c r="M103" s="68" t="s">
        <v>37</v>
      </c>
      <c r="N103" s="68" t="s">
        <v>650</v>
      </c>
      <c r="O103" s="34" t="s">
        <v>651</v>
      </c>
      <c r="P103" s="68" t="s">
        <v>651</v>
      </c>
      <c r="Q103" s="112">
        <v>10781</v>
      </c>
      <c r="R103" s="112">
        <v>53905</v>
      </c>
      <c r="S103" s="122">
        <v>0</v>
      </c>
      <c r="T103" s="34" t="s">
        <v>42</v>
      </c>
      <c r="U103" s="34" t="s">
        <v>89</v>
      </c>
      <c r="V103" s="34" t="s">
        <v>49</v>
      </c>
      <c r="W103" s="34" t="s">
        <v>33</v>
      </c>
      <c r="X103" s="40">
        <f>DATE(YEAR(D104) + 3, MONTH(D104), DAY(D104))</f>
        <v>45675</v>
      </c>
      <c r="Y103" s="40">
        <f>DATE(YEAR(E103) + 3, MONTH(E103), DAY(E103))</f>
        <v>45322</v>
      </c>
      <c r="Z103" s="34" t="s">
        <v>33</v>
      </c>
      <c r="AA103" s="101" t="s">
        <v>44</v>
      </c>
      <c r="AB103" s="101" t="s">
        <v>33</v>
      </c>
      <c r="AC103" s="21" t="s">
        <v>69</v>
      </c>
    </row>
    <row r="104" spans="1:183" ht="45" hidden="1">
      <c r="A104" s="55" t="s">
        <v>652</v>
      </c>
      <c r="B104" s="216" t="s">
        <v>653</v>
      </c>
      <c r="C104" s="75" t="s">
        <v>654</v>
      </c>
      <c r="D104" s="96">
        <v>44579</v>
      </c>
      <c r="E104" s="217">
        <v>45016</v>
      </c>
      <c r="F104" s="127" t="s">
        <v>32</v>
      </c>
      <c r="G104" s="168">
        <v>45016</v>
      </c>
      <c r="H104" s="127" t="s">
        <v>32</v>
      </c>
      <c r="I104" s="218" t="s">
        <v>33</v>
      </c>
      <c r="J104" s="95" t="s">
        <v>655</v>
      </c>
      <c r="K104" s="218"/>
      <c r="L104" s="95"/>
      <c r="M104" s="116" t="s">
        <v>37</v>
      </c>
      <c r="N104" s="127" t="s">
        <v>656</v>
      </c>
      <c r="O104" s="127" t="s">
        <v>359</v>
      </c>
      <c r="P104" s="218" t="s">
        <v>140</v>
      </c>
      <c r="Q104" s="100">
        <v>49500</v>
      </c>
      <c r="R104" s="100">
        <v>49500</v>
      </c>
      <c r="S104" s="219">
        <v>0</v>
      </c>
      <c r="T104" s="127" t="s">
        <v>42</v>
      </c>
      <c r="U104" s="101" t="s">
        <v>43</v>
      </c>
      <c r="V104" s="127" t="s">
        <v>32</v>
      </c>
      <c r="W104" s="220"/>
      <c r="X104" s="81">
        <f>DATE(YEAR(D104) + 3, MONTH(D104), DAY(D104))</f>
        <v>45675</v>
      </c>
      <c r="Y104" s="81">
        <f>DATE(YEAR(E104) + 3, MONTH(E104), DAY(E104))</f>
        <v>46112</v>
      </c>
      <c r="Z104" s="101" t="s">
        <v>33</v>
      </c>
      <c r="AA104" s="101" t="s">
        <v>44</v>
      </c>
      <c r="AB104" s="98" t="s">
        <v>33</v>
      </c>
      <c r="AC104" s="95" t="s">
        <v>45</v>
      </c>
    </row>
    <row r="105" spans="1:183" ht="60" hidden="1">
      <c r="A105" s="101" t="s">
        <v>657</v>
      </c>
      <c r="B105" s="221" t="s">
        <v>658</v>
      </c>
      <c r="C105" s="75" t="s">
        <v>659</v>
      </c>
      <c r="D105" s="96">
        <v>44304</v>
      </c>
      <c r="E105" s="217">
        <v>45046</v>
      </c>
      <c r="F105" s="127" t="s">
        <v>464</v>
      </c>
      <c r="G105" s="168">
        <v>45046</v>
      </c>
      <c r="H105" s="127" t="s">
        <v>32</v>
      </c>
      <c r="I105" s="218" t="s">
        <v>33</v>
      </c>
      <c r="J105" s="95" t="s">
        <v>660</v>
      </c>
      <c r="K105" s="218" t="s">
        <v>35</v>
      </c>
      <c r="L105" s="222" t="s">
        <v>661</v>
      </c>
      <c r="M105" s="116" t="s">
        <v>37</v>
      </c>
      <c r="N105" s="127" t="s">
        <v>656</v>
      </c>
      <c r="O105" s="127" t="s">
        <v>359</v>
      </c>
      <c r="P105" s="216" t="s">
        <v>140</v>
      </c>
      <c r="Q105" s="100">
        <v>24537</v>
      </c>
      <c r="R105" s="100">
        <v>49075</v>
      </c>
      <c r="S105" s="219">
        <v>0</v>
      </c>
      <c r="T105" s="127" t="s">
        <v>42</v>
      </c>
      <c r="U105" s="101" t="s">
        <v>55</v>
      </c>
      <c r="V105" s="127" t="s">
        <v>32</v>
      </c>
      <c r="W105" s="127" t="s">
        <v>33</v>
      </c>
      <c r="X105" s="81">
        <f>DATE(YEAR(D105) + 3, MONTH(D105), DAY(D105))</f>
        <v>45400</v>
      </c>
      <c r="Y105" s="81">
        <f>DATE(YEAR(E105) + 6, MONTH(E105), DAY(E105))</f>
        <v>47238</v>
      </c>
      <c r="Z105" s="101" t="s">
        <v>33</v>
      </c>
      <c r="AA105" s="81" t="s">
        <v>44</v>
      </c>
      <c r="AB105" s="97" t="s">
        <v>662</v>
      </c>
      <c r="AC105" s="95" t="s">
        <v>45</v>
      </c>
    </row>
    <row r="106" spans="1:183" s="86" customFormat="1" ht="75" hidden="1">
      <c r="A106" s="101" t="s">
        <v>663</v>
      </c>
      <c r="B106" s="101" t="s">
        <v>664</v>
      </c>
      <c r="C106" s="55" t="s">
        <v>665</v>
      </c>
      <c r="D106" s="126">
        <v>44904</v>
      </c>
      <c r="E106" s="126">
        <v>44985</v>
      </c>
      <c r="F106" s="101" t="s">
        <v>44</v>
      </c>
      <c r="G106" s="81">
        <v>44985</v>
      </c>
      <c r="H106" s="101" t="s">
        <v>32</v>
      </c>
      <c r="I106" s="101" t="s">
        <v>666</v>
      </c>
      <c r="J106" s="101" t="s">
        <v>667</v>
      </c>
      <c r="K106" s="101" t="s">
        <v>35</v>
      </c>
      <c r="L106" s="101" t="s">
        <v>668</v>
      </c>
      <c r="M106" s="101" t="s">
        <v>37</v>
      </c>
      <c r="N106" s="101" t="s">
        <v>669</v>
      </c>
      <c r="O106" s="101" t="s">
        <v>86</v>
      </c>
      <c r="P106" s="101" t="s">
        <v>332</v>
      </c>
      <c r="Q106" s="105">
        <v>48100</v>
      </c>
      <c r="R106" s="105">
        <v>48100</v>
      </c>
      <c r="S106" s="105">
        <v>0</v>
      </c>
      <c r="T106" s="101" t="s">
        <v>42</v>
      </c>
      <c r="U106" s="101" t="s">
        <v>55</v>
      </c>
      <c r="V106" s="101" t="s">
        <v>32</v>
      </c>
      <c r="W106" s="103" t="s">
        <v>33</v>
      </c>
      <c r="X106" s="197">
        <f>DATE(YEAR(D106) + 3, MONTH(D106), DAY(D106))</f>
        <v>46000</v>
      </c>
      <c r="Y106" s="197">
        <f>DATE(YEAR(E106) + 3, MONTH(E106), DAY(E106))</f>
        <v>46081</v>
      </c>
      <c r="Z106" s="223" t="s">
        <v>57</v>
      </c>
      <c r="AA106" s="223" t="s">
        <v>33</v>
      </c>
      <c r="AB106" s="223" t="s">
        <v>33</v>
      </c>
      <c r="AC106" s="101" t="s">
        <v>45</v>
      </c>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row>
    <row r="107" spans="1:183" s="86" customFormat="1" hidden="1">
      <c r="A107" s="55" t="s">
        <v>670</v>
      </c>
      <c r="B107" s="55" t="s">
        <v>671</v>
      </c>
      <c r="C107" s="55" t="s">
        <v>672</v>
      </c>
      <c r="D107" s="115">
        <v>43922</v>
      </c>
      <c r="E107" s="224">
        <v>44651</v>
      </c>
      <c r="F107" s="55" t="s">
        <v>44</v>
      </c>
      <c r="G107" s="224">
        <v>44651</v>
      </c>
      <c r="H107" s="55" t="s">
        <v>49</v>
      </c>
      <c r="I107" s="101" t="s">
        <v>33</v>
      </c>
      <c r="J107" s="55" t="s">
        <v>673</v>
      </c>
      <c r="K107" s="55" t="s">
        <v>35</v>
      </c>
      <c r="L107" s="117" t="s">
        <v>674</v>
      </c>
      <c r="M107" s="55" t="s">
        <v>37</v>
      </c>
      <c r="N107" s="55" t="s">
        <v>585</v>
      </c>
      <c r="O107" s="55" t="s">
        <v>205</v>
      </c>
      <c r="P107" s="55" t="s">
        <v>40</v>
      </c>
      <c r="Q107" s="118">
        <v>47865</v>
      </c>
      <c r="R107" s="118">
        <v>47865</v>
      </c>
      <c r="S107" s="225">
        <v>0</v>
      </c>
      <c r="T107" s="55" t="s">
        <v>79</v>
      </c>
      <c r="U107" s="55" t="s">
        <v>55</v>
      </c>
      <c r="V107" s="55" t="s">
        <v>32</v>
      </c>
      <c r="W107" s="101" t="s">
        <v>33</v>
      </c>
      <c r="X107" s="10">
        <f>DATE(YEAR(D107) + 3, MONTH(D107), DAY(D107))</f>
        <v>45017</v>
      </c>
      <c r="Y107" s="10">
        <f>DATE(YEAR(E107) + 3, MONTH(E107), DAY(E107))</f>
        <v>45747</v>
      </c>
      <c r="Z107" s="101" t="s">
        <v>44</v>
      </c>
      <c r="AA107" s="101" t="s">
        <v>44</v>
      </c>
      <c r="AB107" s="101" t="s">
        <v>33</v>
      </c>
      <c r="AC107" s="81" t="s">
        <v>69</v>
      </c>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row>
    <row r="108" spans="1:183" s="86" customFormat="1" ht="72.599999999999994" customHeight="1">
      <c r="A108" s="55" t="s">
        <v>675</v>
      </c>
      <c r="B108" s="55" t="s">
        <v>676</v>
      </c>
      <c r="C108" s="206" t="s">
        <v>677</v>
      </c>
      <c r="D108" s="126">
        <v>44524</v>
      </c>
      <c r="E108" s="126">
        <v>44651</v>
      </c>
      <c r="F108" s="101" t="s">
        <v>32</v>
      </c>
      <c r="G108" s="81">
        <v>44651</v>
      </c>
      <c r="H108" s="101" t="s">
        <v>32</v>
      </c>
      <c r="I108" s="101" t="s">
        <v>33</v>
      </c>
      <c r="J108" s="101" t="s">
        <v>678</v>
      </c>
      <c r="K108" s="101" t="s">
        <v>35</v>
      </c>
      <c r="L108" s="101">
        <v>7477370</v>
      </c>
      <c r="M108" s="101" t="s">
        <v>37</v>
      </c>
      <c r="N108" s="101" t="s">
        <v>431</v>
      </c>
      <c r="O108" s="101" t="s">
        <v>148</v>
      </c>
      <c r="P108" s="101" t="s">
        <v>67</v>
      </c>
      <c r="Q108" s="105">
        <v>47474.34</v>
      </c>
      <c r="R108" s="105">
        <v>47474.34</v>
      </c>
      <c r="S108" s="105">
        <v>0</v>
      </c>
      <c r="T108" s="101" t="s">
        <v>42</v>
      </c>
      <c r="U108" s="101" t="s">
        <v>55</v>
      </c>
      <c r="V108" s="101" t="s">
        <v>32</v>
      </c>
      <c r="W108" s="106"/>
      <c r="X108" s="11"/>
      <c r="Y108" s="11"/>
      <c r="Z108" s="101" t="s">
        <v>33</v>
      </c>
      <c r="AA108" s="101" t="s">
        <v>44</v>
      </c>
      <c r="AB108" s="101" t="s">
        <v>33</v>
      </c>
      <c r="AC108" s="101" t="s">
        <v>58</v>
      </c>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row>
    <row r="109" spans="1:183" s="86" customFormat="1" ht="75" hidden="1">
      <c r="A109" s="101" t="s">
        <v>679</v>
      </c>
      <c r="B109" s="55" t="s">
        <v>680</v>
      </c>
      <c r="C109" s="55" t="s">
        <v>681</v>
      </c>
      <c r="D109" s="126">
        <v>44927</v>
      </c>
      <c r="E109" s="126">
        <v>45291</v>
      </c>
      <c r="F109" s="101" t="s">
        <v>44</v>
      </c>
      <c r="G109" s="126">
        <v>45291</v>
      </c>
      <c r="H109" s="101" t="s">
        <v>32</v>
      </c>
      <c r="I109" s="101" t="s">
        <v>33</v>
      </c>
      <c r="J109" s="101" t="s">
        <v>682</v>
      </c>
      <c r="K109" s="101" t="s">
        <v>44</v>
      </c>
      <c r="L109" s="101">
        <v>3625971</v>
      </c>
      <c r="M109" s="101" t="s">
        <v>37</v>
      </c>
      <c r="N109" s="101" t="s">
        <v>204</v>
      </c>
      <c r="O109" s="101" t="s">
        <v>382</v>
      </c>
      <c r="P109" s="101" t="s">
        <v>40</v>
      </c>
      <c r="Q109" s="105">
        <v>46334.16</v>
      </c>
      <c r="R109" s="105">
        <v>46334.16</v>
      </c>
      <c r="S109" s="105">
        <v>0</v>
      </c>
      <c r="T109" s="101" t="s">
        <v>79</v>
      </c>
      <c r="U109" s="101" t="s">
        <v>55</v>
      </c>
      <c r="V109" s="101" t="s">
        <v>32</v>
      </c>
      <c r="W109" s="106"/>
      <c r="X109" s="10">
        <f t="shared" ref="X109:Y112" si="10">DATE(YEAR(D109) + 3, MONTH(D109), DAY(D109))</f>
        <v>46023</v>
      </c>
      <c r="Y109" s="10">
        <f t="shared" si="10"/>
        <v>46387</v>
      </c>
      <c r="Z109" s="101" t="s">
        <v>33</v>
      </c>
      <c r="AA109" s="101" t="s">
        <v>44</v>
      </c>
      <c r="AB109" s="101" t="s">
        <v>33</v>
      </c>
      <c r="AC109" s="101" t="s">
        <v>69</v>
      </c>
      <c r="AD109" s="226"/>
      <c r="AE109" s="226"/>
      <c r="AF109" s="226"/>
      <c r="AG109" s="226"/>
      <c r="AH109" s="226"/>
      <c r="AI109" s="226"/>
      <c r="AJ109" s="226"/>
      <c r="AK109" s="226"/>
      <c r="AL109" s="226"/>
      <c r="AM109" s="226"/>
      <c r="AN109" s="226"/>
      <c r="AO109" s="226"/>
      <c r="AP109" s="226"/>
      <c r="AQ109" s="226"/>
      <c r="AR109" s="226"/>
      <c r="AS109" s="226"/>
      <c r="AT109" s="226"/>
      <c r="AU109" s="226"/>
      <c r="AV109" s="226"/>
      <c r="AW109" s="226"/>
      <c r="AX109" s="226"/>
      <c r="AY109" s="226"/>
      <c r="AZ109" s="226"/>
      <c r="BA109" s="226"/>
      <c r="BB109" s="226"/>
      <c r="BC109" s="226"/>
      <c r="BD109" s="226"/>
      <c r="BE109" s="226"/>
      <c r="BF109" s="226"/>
      <c r="BG109" s="226"/>
      <c r="BH109" s="226"/>
      <c r="BI109" s="226"/>
      <c r="BJ109" s="226"/>
      <c r="BK109" s="226"/>
      <c r="BL109" s="226"/>
      <c r="BM109" s="226"/>
      <c r="BN109" s="226"/>
      <c r="BO109" s="226"/>
      <c r="BP109" s="226"/>
      <c r="BQ109" s="226"/>
      <c r="BR109" s="226"/>
      <c r="BS109" s="226"/>
      <c r="BT109" s="226"/>
      <c r="BU109" s="226"/>
      <c r="BV109" s="226"/>
      <c r="BW109" s="226"/>
      <c r="BX109" s="226"/>
      <c r="BY109" s="226"/>
      <c r="BZ109" s="226"/>
      <c r="CA109" s="226"/>
      <c r="CB109" s="226"/>
      <c r="CC109" s="226"/>
      <c r="CD109" s="226"/>
      <c r="CE109" s="226"/>
      <c r="CF109" s="226"/>
      <c r="CG109" s="226"/>
      <c r="CH109" s="226"/>
      <c r="CI109" s="226"/>
      <c r="CJ109" s="226"/>
      <c r="CK109" s="226"/>
      <c r="CL109" s="226"/>
      <c r="CM109" s="226"/>
      <c r="CN109" s="226"/>
      <c r="CO109" s="226"/>
      <c r="CP109" s="226"/>
      <c r="CQ109" s="226"/>
      <c r="CR109" s="226"/>
      <c r="CS109" s="226"/>
      <c r="CT109" s="226"/>
      <c r="CU109" s="226"/>
      <c r="CV109" s="226"/>
      <c r="CW109" s="226"/>
      <c r="CX109" s="226"/>
      <c r="CY109" s="226"/>
      <c r="CZ109" s="226"/>
      <c r="DA109" s="226"/>
      <c r="DB109" s="226"/>
      <c r="DC109" s="226"/>
      <c r="DD109" s="226"/>
      <c r="DE109" s="226"/>
      <c r="DF109" s="226"/>
      <c r="DG109" s="226"/>
      <c r="DH109" s="226"/>
      <c r="DI109" s="226"/>
      <c r="DJ109" s="226"/>
      <c r="DK109" s="226"/>
      <c r="DL109" s="226"/>
      <c r="DM109" s="226"/>
      <c r="DN109" s="226"/>
      <c r="DO109" s="226"/>
      <c r="DP109" s="226"/>
      <c r="DQ109" s="226"/>
      <c r="DR109" s="226"/>
      <c r="DS109" s="226"/>
      <c r="DT109" s="226"/>
      <c r="DU109" s="226"/>
      <c r="DV109" s="226"/>
      <c r="DW109" s="226"/>
      <c r="DX109" s="226"/>
      <c r="DY109" s="226"/>
      <c r="DZ109" s="226"/>
      <c r="EA109" s="226"/>
      <c r="EB109" s="226"/>
      <c r="EC109" s="226"/>
      <c r="ED109" s="226"/>
      <c r="EE109" s="226"/>
      <c r="EF109" s="226"/>
      <c r="EG109" s="226"/>
      <c r="EH109" s="226"/>
      <c r="EI109" s="226"/>
      <c r="EJ109" s="226"/>
      <c r="EK109" s="226"/>
      <c r="EL109" s="226"/>
      <c r="EM109" s="226"/>
      <c r="EN109" s="226"/>
      <c r="EO109" s="226"/>
      <c r="EP109" s="226"/>
      <c r="EQ109" s="226"/>
      <c r="ER109" s="226"/>
      <c r="ES109" s="226"/>
      <c r="ET109" s="226"/>
      <c r="EU109" s="226"/>
      <c r="EV109" s="226"/>
      <c r="EW109" s="226"/>
      <c r="EX109" s="226"/>
      <c r="EY109" s="226"/>
      <c r="EZ109" s="226"/>
      <c r="FA109" s="226"/>
      <c r="FB109" s="226"/>
      <c r="FC109" s="226"/>
      <c r="FD109" s="226"/>
      <c r="FE109" s="226"/>
      <c r="FF109" s="226"/>
      <c r="FG109" s="226"/>
      <c r="FH109" s="226"/>
      <c r="FI109" s="226"/>
      <c r="FJ109" s="226"/>
      <c r="FK109" s="226"/>
      <c r="FL109" s="226"/>
      <c r="FM109" s="226"/>
      <c r="FN109" s="226"/>
      <c r="FO109" s="226"/>
      <c r="FP109" s="226"/>
      <c r="FQ109" s="226"/>
      <c r="FR109" s="226"/>
      <c r="FS109" s="226"/>
      <c r="FT109" s="226"/>
      <c r="FU109" s="226"/>
      <c r="FV109" s="226"/>
      <c r="FW109" s="226"/>
      <c r="FX109" s="226"/>
      <c r="FY109" s="226"/>
      <c r="FZ109" s="226"/>
      <c r="GA109" s="226"/>
    </row>
    <row r="110" spans="1:183" s="86" customFormat="1" ht="45" hidden="1">
      <c r="A110" s="55" t="s">
        <v>683</v>
      </c>
      <c r="B110" s="55" t="s">
        <v>684</v>
      </c>
      <c r="C110" s="55" t="s">
        <v>685</v>
      </c>
      <c r="D110" s="227">
        <v>43530</v>
      </c>
      <c r="E110" s="115">
        <v>44260</v>
      </c>
      <c r="F110" s="55" t="s">
        <v>57</v>
      </c>
      <c r="G110" s="115">
        <v>44990</v>
      </c>
      <c r="H110" s="55" t="s">
        <v>49</v>
      </c>
      <c r="I110" s="101" t="s">
        <v>33</v>
      </c>
      <c r="J110" s="55" t="s">
        <v>686</v>
      </c>
      <c r="K110" s="55" t="s">
        <v>44</v>
      </c>
      <c r="L110" s="55" t="s">
        <v>687</v>
      </c>
      <c r="M110" s="55" t="s">
        <v>37</v>
      </c>
      <c r="N110" s="55" t="s">
        <v>688</v>
      </c>
      <c r="O110" s="228" t="s">
        <v>197</v>
      </c>
      <c r="P110" s="55" t="s">
        <v>40</v>
      </c>
      <c r="Q110" s="118">
        <v>22500</v>
      </c>
      <c r="R110" s="118">
        <v>45000</v>
      </c>
      <c r="S110" s="225">
        <v>0</v>
      </c>
      <c r="T110" s="55" t="s">
        <v>42</v>
      </c>
      <c r="U110" s="55" t="s">
        <v>55</v>
      </c>
      <c r="V110" s="55" t="s">
        <v>49</v>
      </c>
      <c r="W110" s="101" t="s">
        <v>33</v>
      </c>
      <c r="X110" s="10">
        <f t="shared" si="10"/>
        <v>44626</v>
      </c>
      <c r="Y110" s="10">
        <f t="shared" si="10"/>
        <v>45356</v>
      </c>
      <c r="Z110" s="101" t="s">
        <v>33</v>
      </c>
      <c r="AA110" s="81" t="s">
        <v>57</v>
      </c>
      <c r="AB110" s="81" t="s">
        <v>57</v>
      </c>
      <c r="AC110" s="81" t="s">
        <v>45</v>
      </c>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row>
    <row r="111" spans="1:183" s="86" customFormat="1" ht="30" hidden="1">
      <c r="A111" s="55" t="s">
        <v>689</v>
      </c>
      <c r="B111" s="55" t="s">
        <v>690</v>
      </c>
      <c r="C111" s="55" t="s">
        <v>691</v>
      </c>
      <c r="D111" s="126">
        <v>44571</v>
      </c>
      <c r="E111" s="126">
        <v>45291</v>
      </c>
      <c r="F111" s="101" t="s">
        <v>44</v>
      </c>
      <c r="G111" s="126">
        <v>45291</v>
      </c>
      <c r="H111" s="101" t="s">
        <v>32</v>
      </c>
      <c r="I111" s="101" t="s">
        <v>33</v>
      </c>
      <c r="J111" s="101" t="s">
        <v>692</v>
      </c>
      <c r="K111" s="101" t="s">
        <v>44</v>
      </c>
      <c r="L111" s="101">
        <v>7938919</v>
      </c>
      <c r="M111" s="101" t="s">
        <v>37</v>
      </c>
      <c r="N111" s="101" t="s">
        <v>693</v>
      </c>
      <c r="O111" s="101" t="s">
        <v>375</v>
      </c>
      <c r="P111" s="101" t="s">
        <v>140</v>
      </c>
      <c r="Q111" s="105">
        <v>45000</v>
      </c>
      <c r="R111" s="105">
        <v>45000</v>
      </c>
      <c r="S111" s="225">
        <v>0</v>
      </c>
      <c r="T111" s="101" t="s">
        <v>88</v>
      </c>
      <c r="U111" s="60" t="s">
        <v>694</v>
      </c>
      <c r="V111" s="101" t="s">
        <v>49</v>
      </c>
      <c r="W111" s="55" t="s">
        <v>695</v>
      </c>
      <c r="X111" s="10">
        <f t="shared" si="10"/>
        <v>45667</v>
      </c>
      <c r="Y111" s="10">
        <f t="shared" si="10"/>
        <v>46387</v>
      </c>
      <c r="Z111" s="105" t="s">
        <v>33</v>
      </c>
      <c r="AA111" s="101" t="s">
        <v>44</v>
      </c>
      <c r="AB111" s="101" t="s">
        <v>33</v>
      </c>
      <c r="AC111" s="101"/>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row>
    <row r="112" spans="1:183" ht="122.85" hidden="1" customHeight="1">
      <c r="A112" s="11" t="s">
        <v>696</v>
      </c>
      <c r="B112" s="8" t="s">
        <v>697</v>
      </c>
      <c r="C112" s="8" t="s">
        <v>698</v>
      </c>
      <c r="D112" s="87">
        <v>44866</v>
      </c>
      <c r="E112" s="87">
        <v>44946</v>
      </c>
      <c r="F112" s="11" t="s">
        <v>44</v>
      </c>
      <c r="G112" s="87">
        <v>44946</v>
      </c>
      <c r="H112" s="11" t="s">
        <v>32</v>
      </c>
      <c r="I112" s="11" t="s">
        <v>33</v>
      </c>
      <c r="J112" s="11" t="s">
        <v>699</v>
      </c>
      <c r="K112" s="11" t="s">
        <v>35</v>
      </c>
      <c r="L112" s="229" t="s">
        <v>700</v>
      </c>
      <c r="M112" s="11" t="s">
        <v>37</v>
      </c>
      <c r="N112" s="11" t="s">
        <v>585</v>
      </c>
      <c r="O112" s="11" t="s">
        <v>382</v>
      </c>
      <c r="P112" s="11" t="s">
        <v>40</v>
      </c>
      <c r="Q112" s="14">
        <v>44475</v>
      </c>
      <c r="R112" s="14">
        <v>44475</v>
      </c>
      <c r="S112" s="14">
        <v>0</v>
      </c>
      <c r="T112" s="11" t="s">
        <v>42</v>
      </c>
      <c r="U112" s="11" t="s">
        <v>55</v>
      </c>
      <c r="V112" s="11" t="s">
        <v>32</v>
      </c>
      <c r="W112" s="50"/>
      <c r="X112" s="10">
        <f t="shared" si="10"/>
        <v>45962</v>
      </c>
      <c r="Y112" s="10">
        <f t="shared" si="10"/>
        <v>46042</v>
      </c>
      <c r="Z112" s="11" t="s">
        <v>33</v>
      </c>
      <c r="AA112" s="11" t="s">
        <v>44</v>
      </c>
      <c r="AB112" s="11" t="s">
        <v>33</v>
      </c>
      <c r="AC112" s="11" t="s">
        <v>467</v>
      </c>
    </row>
    <row r="113" spans="1:29" ht="30" hidden="1">
      <c r="A113" s="8" t="s">
        <v>701</v>
      </c>
      <c r="B113" s="8" t="s">
        <v>702</v>
      </c>
      <c r="C113" s="8" t="s">
        <v>703</v>
      </c>
      <c r="D113" s="9">
        <v>43983</v>
      </c>
      <c r="E113" s="9">
        <v>44712</v>
      </c>
      <c r="F113" s="8" t="s">
        <v>57</v>
      </c>
      <c r="G113" s="10">
        <v>45443</v>
      </c>
      <c r="H113" s="11" t="s">
        <v>49</v>
      </c>
      <c r="I113" s="11" t="s">
        <v>33</v>
      </c>
      <c r="J113" s="8" t="s">
        <v>704</v>
      </c>
      <c r="K113" s="8" t="s">
        <v>44</v>
      </c>
      <c r="L113" s="94" t="s">
        <v>705</v>
      </c>
      <c r="M113" s="8" t="s">
        <v>37</v>
      </c>
      <c r="N113" s="8" t="s">
        <v>706</v>
      </c>
      <c r="O113" s="129" t="s">
        <v>197</v>
      </c>
      <c r="P113" s="8" t="s">
        <v>40</v>
      </c>
      <c r="Q113" s="13">
        <v>10500</v>
      </c>
      <c r="R113" s="13">
        <v>42000</v>
      </c>
      <c r="S113" s="14">
        <v>0</v>
      </c>
      <c r="T113" s="11" t="s">
        <v>42</v>
      </c>
      <c r="U113" s="11" t="s">
        <v>55</v>
      </c>
      <c r="V113" s="11" t="s">
        <v>32</v>
      </c>
      <c r="W113" s="11" t="s">
        <v>33</v>
      </c>
      <c r="X113" s="10">
        <f>DATE(YEAR(D115) + 3, MONTH(D115), DAY(D115))</f>
        <v>45901</v>
      </c>
      <c r="Y113" s="10">
        <f>DATE(YEAR(E113) + 3, MONTH(E113), DAY(E113))</f>
        <v>45808</v>
      </c>
      <c r="Z113" s="11" t="s">
        <v>33</v>
      </c>
      <c r="AA113" s="11" t="s">
        <v>44</v>
      </c>
      <c r="AB113" s="11" t="s">
        <v>33</v>
      </c>
      <c r="AC113" s="11" t="s">
        <v>69</v>
      </c>
    </row>
    <row r="114" spans="1:29" ht="141.6" hidden="1" customHeight="1">
      <c r="A114" s="34" t="s">
        <v>707</v>
      </c>
      <c r="B114" s="68" t="s">
        <v>708</v>
      </c>
      <c r="C114" s="68" t="s">
        <v>709</v>
      </c>
      <c r="D114" s="108">
        <v>44367</v>
      </c>
      <c r="E114" s="108">
        <v>44651</v>
      </c>
      <c r="F114" s="68" t="s">
        <v>239</v>
      </c>
      <c r="G114" s="40">
        <v>45565</v>
      </c>
      <c r="H114" s="34" t="s">
        <v>32</v>
      </c>
      <c r="I114" s="34" t="s">
        <v>33</v>
      </c>
      <c r="J114" s="34" t="s">
        <v>710</v>
      </c>
      <c r="K114" s="34" t="s">
        <v>35</v>
      </c>
      <c r="L114" s="178" t="s">
        <v>711</v>
      </c>
      <c r="M114" s="68" t="s">
        <v>37</v>
      </c>
      <c r="N114" s="34" t="s">
        <v>325</v>
      </c>
      <c r="O114" s="34" t="s">
        <v>53</v>
      </c>
      <c r="P114" s="34" t="s">
        <v>54</v>
      </c>
      <c r="Q114" s="122">
        <v>40000</v>
      </c>
      <c r="R114" s="122">
        <v>40000</v>
      </c>
      <c r="S114" s="122">
        <v>0</v>
      </c>
      <c r="T114" s="34" t="s">
        <v>42</v>
      </c>
      <c r="U114" s="34" t="s">
        <v>55</v>
      </c>
      <c r="V114" s="34" t="s">
        <v>32</v>
      </c>
      <c r="W114" s="34" t="s">
        <v>33</v>
      </c>
      <c r="X114" s="40">
        <f t="shared" ref="X114:Y122" si="11">DATE(YEAR(D114) + 3, MONTH(D114), DAY(D114))</f>
        <v>45463</v>
      </c>
      <c r="Y114" s="40">
        <f>DATE(YEAR(E114) + 6, MONTH(E114), DAY(E114))</f>
        <v>46843</v>
      </c>
      <c r="Z114" s="34" t="s">
        <v>33</v>
      </c>
      <c r="AA114" s="40" t="s">
        <v>57</v>
      </c>
      <c r="AB114" s="40" t="s">
        <v>57</v>
      </c>
      <c r="AC114" s="34" t="s">
        <v>45</v>
      </c>
    </row>
    <row r="115" spans="1:29" ht="90" hidden="1">
      <c r="A115" s="11" t="s">
        <v>712</v>
      </c>
      <c r="B115" s="230" t="s">
        <v>713</v>
      </c>
      <c r="C115" s="230" t="s">
        <v>714</v>
      </c>
      <c r="D115" s="197">
        <v>44805</v>
      </c>
      <c r="E115" s="197">
        <v>45016</v>
      </c>
      <c r="F115" s="11" t="s">
        <v>44</v>
      </c>
      <c r="G115" s="10">
        <v>45016</v>
      </c>
      <c r="H115" s="11" t="s">
        <v>32</v>
      </c>
      <c r="I115" s="11" t="s">
        <v>33</v>
      </c>
      <c r="J115" s="11" t="s">
        <v>715</v>
      </c>
      <c r="K115" s="11" t="s">
        <v>35</v>
      </c>
      <c r="L115" s="231" t="s">
        <v>716</v>
      </c>
      <c r="M115" s="11" t="s">
        <v>37</v>
      </c>
      <c r="N115" s="11" t="s">
        <v>717</v>
      </c>
      <c r="O115" s="11" t="s">
        <v>76</v>
      </c>
      <c r="P115" s="11" t="s">
        <v>77</v>
      </c>
      <c r="Q115" s="14">
        <v>40000</v>
      </c>
      <c r="R115" s="14">
        <v>40000</v>
      </c>
      <c r="S115" s="14">
        <v>0</v>
      </c>
      <c r="T115" s="11" t="s">
        <v>79</v>
      </c>
      <c r="U115" s="11" t="s">
        <v>55</v>
      </c>
      <c r="V115" s="11" t="s">
        <v>32</v>
      </c>
      <c r="W115" s="50"/>
      <c r="X115" s="10">
        <f t="shared" si="11"/>
        <v>45901</v>
      </c>
      <c r="Y115" s="10">
        <f t="shared" si="11"/>
        <v>46112</v>
      </c>
      <c r="Z115" s="11" t="s">
        <v>33</v>
      </c>
      <c r="AA115" s="11" t="s">
        <v>44</v>
      </c>
      <c r="AB115" s="11" t="s">
        <v>33</v>
      </c>
      <c r="AC115" s="11"/>
    </row>
    <row r="116" spans="1:29" ht="75" hidden="1">
      <c r="A116" s="101" t="s">
        <v>718</v>
      </c>
      <c r="B116" s="55" t="s">
        <v>719</v>
      </c>
      <c r="C116" s="232" t="s">
        <v>720</v>
      </c>
      <c r="D116" s="126">
        <v>44805</v>
      </c>
      <c r="E116" s="233">
        <v>45016</v>
      </c>
      <c r="F116" s="101" t="s">
        <v>44</v>
      </c>
      <c r="G116" s="223" t="s">
        <v>721</v>
      </c>
      <c r="H116" s="101" t="s">
        <v>32</v>
      </c>
      <c r="I116" s="101" t="s">
        <v>33</v>
      </c>
      <c r="J116" s="101" t="s">
        <v>715</v>
      </c>
      <c r="K116" s="101" t="s">
        <v>35</v>
      </c>
      <c r="L116" s="234" t="s">
        <v>716</v>
      </c>
      <c r="M116" s="101" t="s">
        <v>37</v>
      </c>
      <c r="N116" s="101" t="s">
        <v>717</v>
      </c>
      <c r="O116" s="101" t="s">
        <v>76</v>
      </c>
      <c r="P116" s="101" t="s">
        <v>77</v>
      </c>
      <c r="Q116" s="105">
        <v>40000</v>
      </c>
      <c r="R116" s="105">
        <v>40000</v>
      </c>
      <c r="S116" s="105">
        <v>0</v>
      </c>
      <c r="T116" s="101" t="s">
        <v>79</v>
      </c>
      <c r="U116" s="101" t="s">
        <v>55</v>
      </c>
      <c r="V116" s="101" t="s">
        <v>32</v>
      </c>
      <c r="W116" s="106"/>
      <c r="X116" s="81">
        <f t="shared" si="11"/>
        <v>45901</v>
      </c>
      <c r="Y116" s="81">
        <f t="shared" si="11"/>
        <v>46112</v>
      </c>
      <c r="Z116" s="101" t="s">
        <v>33</v>
      </c>
      <c r="AA116" s="101" t="s">
        <v>44</v>
      </c>
      <c r="AB116" s="101" t="s">
        <v>33</v>
      </c>
      <c r="AC116" s="101"/>
    </row>
    <row r="117" spans="1:29" ht="46.5" hidden="1" customHeight="1">
      <c r="A117" s="101" t="s">
        <v>722</v>
      </c>
      <c r="B117" s="223" t="s">
        <v>723</v>
      </c>
      <c r="C117" s="235" t="s">
        <v>724</v>
      </c>
      <c r="D117" s="233">
        <v>44805</v>
      </c>
      <c r="E117" s="233">
        <v>45016</v>
      </c>
      <c r="F117" s="101" t="s">
        <v>44</v>
      </c>
      <c r="G117" s="223" t="s">
        <v>721</v>
      </c>
      <c r="H117" s="101" t="s">
        <v>32</v>
      </c>
      <c r="I117" s="101" t="s">
        <v>33</v>
      </c>
      <c r="J117" s="101" t="s">
        <v>725</v>
      </c>
      <c r="K117" s="101" t="s">
        <v>726</v>
      </c>
      <c r="L117" s="234" t="s">
        <v>727</v>
      </c>
      <c r="M117" s="101" t="s">
        <v>37</v>
      </c>
      <c r="N117" s="101" t="s">
        <v>717</v>
      </c>
      <c r="O117" s="101" t="s">
        <v>76</v>
      </c>
      <c r="P117" s="101" t="s">
        <v>77</v>
      </c>
      <c r="Q117" s="105">
        <v>40000</v>
      </c>
      <c r="R117" s="105">
        <v>40000</v>
      </c>
      <c r="S117" s="105">
        <v>0</v>
      </c>
      <c r="T117" s="101" t="s">
        <v>79</v>
      </c>
      <c r="U117" s="101" t="s">
        <v>55</v>
      </c>
      <c r="V117" s="101" t="s">
        <v>32</v>
      </c>
      <c r="W117" s="106"/>
      <c r="X117" s="81">
        <f t="shared" si="11"/>
        <v>45901</v>
      </c>
      <c r="Y117" s="81">
        <f t="shared" si="11"/>
        <v>46112</v>
      </c>
      <c r="Z117" s="101" t="s">
        <v>33</v>
      </c>
      <c r="AA117" s="101" t="s">
        <v>44</v>
      </c>
      <c r="AB117" s="101" t="s">
        <v>33</v>
      </c>
      <c r="AC117" s="101"/>
    </row>
    <row r="118" spans="1:29" ht="75" hidden="1">
      <c r="A118" s="8" t="s">
        <v>728</v>
      </c>
      <c r="B118" s="8" t="s">
        <v>729</v>
      </c>
      <c r="C118" s="8" t="s">
        <v>730</v>
      </c>
      <c r="D118" s="9">
        <v>44197</v>
      </c>
      <c r="E118" s="9">
        <v>44561</v>
      </c>
      <c r="F118" s="8" t="s">
        <v>731</v>
      </c>
      <c r="G118" s="87">
        <v>45291</v>
      </c>
      <c r="H118" s="11" t="s">
        <v>49</v>
      </c>
      <c r="I118" s="11" t="s">
        <v>33</v>
      </c>
      <c r="J118" s="121" t="s">
        <v>732</v>
      </c>
      <c r="K118" s="11" t="s">
        <v>44</v>
      </c>
      <c r="L118" s="12" t="s">
        <v>733</v>
      </c>
      <c r="M118" s="8" t="s">
        <v>37</v>
      </c>
      <c r="N118" s="8" t="s">
        <v>734</v>
      </c>
      <c r="O118" s="8" t="s">
        <v>375</v>
      </c>
      <c r="P118" s="8" t="s">
        <v>140</v>
      </c>
      <c r="Q118" s="236">
        <v>39600</v>
      </c>
      <c r="R118" s="236">
        <v>39600</v>
      </c>
      <c r="S118" s="28">
        <v>0</v>
      </c>
      <c r="T118" s="8" t="s">
        <v>42</v>
      </c>
      <c r="U118" s="8" t="s">
        <v>55</v>
      </c>
      <c r="V118" s="11" t="s">
        <v>49</v>
      </c>
      <c r="W118" s="11" t="s">
        <v>33</v>
      </c>
      <c r="X118" s="10">
        <f t="shared" si="11"/>
        <v>45292</v>
      </c>
      <c r="Y118" s="10">
        <f t="shared" si="11"/>
        <v>45657</v>
      </c>
      <c r="Z118" s="11" t="s">
        <v>33</v>
      </c>
      <c r="AA118" s="11" t="s">
        <v>44</v>
      </c>
      <c r="AB118" s="11" t="s">
        <v>33</v>
      </c>
      <c r="AC118" s="11" t="s">
        <v>58</v>
      </c>
    </row>
    <row r="119" spans="1:29" ht="45" hidden="1">
      <c r="A119" s="8" t="s">
        <v>735</v>
      </c>
      <c r="B119" s="8" t="s">
        <v>736</v>
      </c>
      <c r="C119" s="8" t="s">
        <v>737</v>
      </c>
      <c r="D119" s="27">
        <v>44652</v>
      </c>
      <c r="E119" s="27">
        <v>45016</v>
      </c>
      <c r="F119" s="8" t="s">
        <v>44</v>
      </c>
      <c r="G119" s="27">
        <v>45016</v>
      </c>
      <c r="H119" s="8" t="s">
        <v>32</v>
      </c>
      <c r="I119" s="11" t="s">
        <v>33</v>
      </c>
      <c r="J119" s="8" t="s">
        <v>738</v>
      </c>
      <c r="K119" s="11" t="s">
        <v>44</v>
      </c>
      <c r="L119" s="12" t="s">
        <v>739</v>
      </c>
      <c r="M119" s="8" t="s">
        <v>37</v>
      </c>
      <c r="N119" s="8" t="s">
        <v>740</v>
      </c>
      <c r="O119" s="8" t="s">
        <v>205</v>
      </c>
      <c r="P119" s="8" t="s">
        <v>40</v>
      </c>
      <c r="Q119" s="13">
        <v>38259</v>
      </c>
      <c r="R119" s="13">
        <v>38259</v>
      </c>
      <c r="S119" s="28">
        <v>0</v>
      </c>
      <c r="T119" s="11" t="s">
        <v>88</v>
      </c>
      <c r="U119" s="8" t="s">
        <v>55</v>
      </c>
      <c r="V119" s="8" t="s">
        <v>49</v>
      </c>
      <c r="W119" s="50"/>
      <c r="X119" s="10">
        <f t="shared" si="11"/>
        <v>45748</v>
      </c>
      <c r="Y119" s="10">
        <f t="shared" si="11"/>
        <v>46112</v>
      </c>
      <c r="Z119" s="11" t="s">
        <v>33</v>
      </c>
      <c r="AA119" s="81" t="s">
        <v>44</v>
      </c>
      <c r="AB119" s="81" t="s">
        <v>33</v>
      </c>
      <c r="AC119" s="10" t="s">
        <v>69</v>
      </c>
    </row>
    <row r="120" spans="1:29" ht="30" hidden="1">
      <c r="A120" s="8" t="s">
        <v>741</v>
      </c>
      <c r="B120" s="8" t="s">
        <v>742</v>
      </c>
      <c r="C120" s="8" t="s">
        <v>743</v>
      </c>
      <c r="D120" s="9">
        <v>44158</v>
      </c>
      <c r="E120" s="9">
        <v>44886</v>
      </c>
      <c r="F120" s="8" t="s">
        <v>49</v>
      </c>
      <c r="G120" s="10">
        <v>44886</v>
      </c>
      <c r="H120" s="11" t="s">
        <v>49</v>
      </c>
      <c r="I120" s="11" t="s">
        <v>33</v>
      </c>
      <c r="J120" s="8" t="s">
        <v>744</v>
      </c>
      <c r="K120" s="8" t="s">
        <v>35</v>
      </c>
      <c r="L120" s="94" t="s">
        <v>745</v>
      </c>
      <c r="M120" s="8" t="s">
        <v>37</v>
      </c>
      <c r="N120" s="8" t="s">
        <v>418</v>
      </c>
      <c r="O120" s="8" t="s">
        <v>359</v>
      </c>
      <c r="P120" s="8" t="s">
        <v>162</v>
      </c>
      <c r="Q120" s="13">
        <v>38150</v>
      </c>
      <c r="R120" s="13">
        <v>38150</v>
      </c>
      <c r="S120" s="14">
        <v>0</v>
      </c>
      <c r="T120" s="11" t="s">
        <v>42</v>
      </c>
      <c r="U120" s="11" t="s">
        <v>55</v>
      </c>
      <c r="V120" s="8" t="s">
        <v>49</v>
      </c>
      <c r="W120" s="11" t="s">
        <v>33</v>
      </c>
      <c r="X120" s="10">
        <f t="shared" si="11"/>
        <v>45253</v>
      </c>
      <c r="Y120" s="10">
        <f t="shared" si="11"/>
        <v>45982</v>
      </c>
      <c r="Z120" s="11" t="s">
        <v>33</v>
      </c>
      <c r="AA120" s="101" t="s">
        <v>44</v>
      </c>
      <c r="AB120" s="101" t="s">
        <v>33</v>
      </c>
      <c r="AC120" s="11" t="s">
        <v>45</v>
      </c>
    </row>
    <row r="121" spans="1:29" hidden="1">
      <c r="A121" s="8" t="s">
        <v>746</v>
      </c>
      <c r="B121" s="8" t="s">
        <v>747</v>
      </c>
      <c r="C121" s="8" t="s">
        <v>748</v>
      </c>
      <c r="D121" s="9">
        <v>43921</v>
      </c>
      <c r="E121" s="87">
        <v>44845</v>
      </c>
      <c r="F121" s="8" t="s">
        <v>44</v>
      </c>
      <c r="G121" s="87">
        <v>44845</v>
      </c>
      <c r="H121" s="8" t="s">
        <v>32</v>
      </c>
      <c r="I121" s="11" t="s">
        <v>33</v>
      </c>
      <c r="J121" s="8" t="s">
        <v>749</v>
      </c>
      <c r="K121" s="8" t="s">
        <v>35</v>
      </c>
      <c r="L121" s="94" t="s">
        <v>750</v>
      </c>
      <c r="M121" s="8" t="s">
        <v>37</v>
      </c>
      <c r="N121" s="8" t="s">
        <v>204</v>
      </c>
      <c r="O121" s="8" t="s">
        <v>205</v>
      </c>
      <c r="P121" s="8" t="s">
        <v>40</v>
      </c>
      <c r="Q121" s="13">
        <v>17560.7</v>
      </c>
      <c r="R121" s="13">
        <v>35013.4</v>
      </c>
      <c r="S121" s="28">
        <v>0</v>
      </c>
      <c r="T121" s="8" t="s">
        <v>42</v>
      </c>
      <c r="U121" s="8" t="s">
        <v>55</v>
      </c>
      <c r="V121" s="11" t="s">
        <v>32</v>
      </c>
      <c r="W121" s="11" t="s">
        <v>33</v>
      </c>
      <c r="X121" s="10">
        <v>45210</v>
      </c>
      <c r="Y121" s="10">
        <f t="shared" si="11"/>
        <v>45941</v>
      </c>
      <c r="Z121" s="11" t="s">
        <v>44</v>
      </c>
      <c r="AA121" s="11" t="s">
        <v>44</v>
      </c>
      <c r="AB121" s="11" t="s">
        <v>33</v>
      </c>
      <c r="AC121" s="10" t="s">
        <v>69</v>
      </c>
    </row>
    <row r="122" spans="1:29" hidden="1">
      <c r="A122" s="11" t="s">
        <v>751</v>
      </c>
      <c r="B122" s="11" t="s">
        <v>752</v>
      </c>
      <c r="C122" s="8" t="s">
        <v>753</v>
      </c>
      <c r="D122" s="87">
        <v>44883</v>
      </c>
      <c r="E122" s="87">
        <v>44975</v>
      </c>
      <c r="F122" s="11" t="s">
        <v>44</v>
      </c>
      <c r="G122" s="10">
        <v>44975</v>
      </c>
      <c r="H122" s="11" t="s">
        <v>32</v>
      </c>
      <c r="I122" s="11"/>
      <c r="J122" s="11" t="s">
        <v>754</v>
      </c>
      <c r="K122" s="11" t="s">
        <v>35</v>
      </c>
      <c r="L122" s="11"/>
      <c r="M122" s="11" t="s">
        <v>37</v>
      </c>
      <c r="N122" s="11" t="s">
        <v>755</v>
      </c>
      <c r="O122" s="11" t="s">
        <v>181</v>
      </c>
      <c r="P122" s="11" t="s">
        <v>140</v>
      </c>
      <c r="Q122" s="14">
        <v>35000</v>
      </c>
      <c r="R122" s="14">
        <v>35000</v>
      </c>
      <c r="S122" s="14">
        <v>0</v>
      </c>
      <c r="T122" s="11" t="s">
        <v>42</v>
      </c>
      <c r="U122" s="11" t="s">
        <v>55</v>
      </c>
      <c r="V122" s="11" t="s">
        <v>32</v>
      </c>
      <c r="W122" s="50"/>
      <c r="X122" s="10">
        <f>DATE(YEAR(D122) + 3, MONTH(D122), DAY(D122))</f>
        <v>45979</v>
      </c>
      <c r="Y122" s="10">
        <f t="shared" si="11"/>
        <v>46071</v>
      </c>
      <c r="Z122" s="11" t="s">
        <v>33</v>
      </c>
      <c r="AA122" s="11" t="s">
        <v>44</v>
      </c>
      <c r="AB122" s="11" t="s">
        <v>33</v>
      </c>
      <c r="AC122" s="11" t="s">
        <v>467</v>
      </c>
    </row>
    <row r="123" spans="1:29" ht="45" hidden="1">
      <c r="A123" s="101" t="s">
        <v>756</v>
      </c>
      <c r="B123" s="55" t="s">
        <v>757</v>
      </c>
      <c r="C123" s="237" t="s">
        <v>758</v>
      </c>
      <c r="D123" s="126">
        <v>44466</v>
      </c>
      <c r="E123" s="126">
        <v>45107</v>
      </c>
      <c r="F123" s="101" t="s">
        <v>44</v>
      </c>
      <c r="G123" s="126">
        <v>45107</v>
      </c>
      <c r="H123" s="101" t="s">
        <v>32</v>
      </c>
      <c r="I123" s="101" t="s">
        <v>33</v>
      </c>
      <c r="J123" s="101" t="s">
        <v>759</v>
      </c>
      <c r="K123" s="101" t="s">
        <v>35</v>
      </c>
      <c r="L123" s="101" t="s">
        <v>760</v>
      </c>
      <c r="M123" s="101" t="s">
        <v>37</v>
      </c>
      <c r="N123" s="101" t="s">
        <v>85</v>
      </c>
      <c r="O123" s="101" t="s">
        <v>86</v>
      </c>
      <c r="P123" s="101" t="s">
        <v>54</v>
      </c>
      <c r="Q123" s="105">
        <v>30925</v>
      </c>
      <c r="R123" s="105">
        <v>30925</v>
      </c>
      <c r="S123" s="105">
        <v>0</v>
      </c>
      <c r="T123" s="101" t="s">
        <v>42</v>
      </c>
      <c r="U123" s="101" t="s">
        <v>89</v>
      </c>
      <c r="V123" s="101" t="s">
        <v>32</v>
      </c>
      <c r="W123" s="101" t="s">
        <v>33</v>
      </c>
      <c r="X123" s="81">
        <f>DATE(YEAR(D123) + 3, MONTH(D123), DAY(D123))</f>
        <v>45562</v>
      </c>
      <c r="Y123" s="81">
        <f>DATE(YEAR(E123) + 6, MONTH(E123), DAY(E123))</f>
        <v>47299</v>
      </c>
      <c r="Z123" s="101" t="s">
        <v>33</v>
      </c>
      <c r="AA123" s="81" t="s">
        <v>57</v>
      </c>
      <c r="AB123" s="101" t="s">
        <v>57</v>
      </c>
      <c r="AC123" s="101" t="s">
        <v>69</v>
      </c>
    </row>
    <row r="124" spans="1:29" ht="30" hidden="1">
      <c r="A124" s="238" t="s">
        <v>761</v>
      </c>
      <c r="B124" s="238" t="s">
        <v>762</v>
      </c>
      <c r="C124" s="238" t="s">
        <v>763</v>
      </c>
      <c r="D124" s="96">
        <v>44287</v>
      </c>
      <c r="E124" s="96">
        <v>45382</v>
      </c>
      <c r="F124" s="95" t="s">
        <v>44</v>
      </c>
      <c r="G124" s="96">
        <v>45382</v>
      </c>
      <c r="H124" s="95" t="s">
        <v>32</v>
      </c>
      <c r="I124" s="95" t="s">
        <v>33</v>
      </c>
      <c r="J124" s="238" t="s">
        <v>764</v>
      </c>
      <c r="K124" s="75" t="s">
        <v>35</v>
      </c>
      <c r="L124" s="170" t="s">
        <v>765</v>
      </c>
      <c r="M124" s="75" t="s">
        <v>37</v>
      </c>
      <c r="N124" s="238" t="s">
        <v>734</v>
      </c>
      <c r="O124" s="75" t="s">
        <v>375</v>
      </c>
      <c r="P124" s="95" t="s">
        <v>140</v>
      </c>
      <c r="Q124" s="172">
        <v>10000</v>
      </c>
      <c r="R124" s="172">
        <v>30000</v>
      </c>
      <c r="S124" s="104">
        <v>0</v>
      </c>
      <c r="T124" s="75" t="s">
        <v>88</v>
      </c>
      <c r="U124" s="75" t="s">
        <v>55</v>
      </c>
      <c r="V124" s="95" t="s">
        <v>32</v>
      </c>
      <c r="W124" s="95" t="s">
        <v>33</v>
      </c>
      <c r="X124" s="82">
        <f>DATE(YEAR(D124) + 3, MONTH(D124), DAY(D124))</f>
        <v>45383</v>
      </c>
      <c r="Y124" s="82">
        <f>DATE(YEAR(E124) + 3, MONTH(E124), DAY(E124))</f>
        <v>46477</v>
      </c>
      <c r="Z124" s="101" t="s">
        <v>33</v>
      </c>
      <c r="AA124" s="95" t="s">
        <v>44</v>
      </c>
      <c r="AB124" s="95" t="s">
        <v>33</v>
      </c>
      <c r="AC124" s="95"/>
    </row>
    <row r="125" spans="1:29" ht="43.2" hidden="1" customHeight="1">
      <c r="A125" s="8" t="s">
        <v>543</v>
      </c>
      <c r="B125" s="8" t="s">
        <v>544</v>
      </c>
      <c r="C125" s="239" t="s">
        <v>766</v>
      </c>
      <c r="D125" s="87">
        <v>44476</v>
      </c>
      <c r="E125" s="87">
        <v>45351</v>
      </c>
      <c r="F125" s="11"/>
      <c r="G125" s="10">
        <v>45351</v>
      </c>
      <c r="H125" s="11" t="s">
        <v>32</v>
      </c>
      <c r="I125" s="11" t="s">
        <v>33</v>
      </c>
      <c r="J125" s="8" t="s">
        <v>767</v>
      </c>
      <c r="K125" s="11" t="s">
        <v>35</v>
      </c>
      <c r="L125" s="8" t="s">
        <v>768</v>
      </c>
      <c r="M125" s="11" t="s">
        <v>37</v>
      </c>
      <c r="N125" s="11" t="s">
        <v>548</v>
      </c>
      <c r="O125" s="11" t="s">
        <v>53</v>
      </c>
      <c r="P125" s="11" t="s">
        <v>54</v>
      </c>
      <c r="Q125" s="14">
        <v>30000</v>
      </c>
      <c r="R125" s="14">
        <v>30000</v>
      </c>
      <c r="S125" s="14">
        <v>0</v>
      </c>
      <c r="T125" s="11" t="s">
        <v>42</v>
      </c>
      <c r="U125" s="11" t="s">
        <v>55</v>
      </c>
      <c r="V125" s="11" t="s">
        <v>32</v>
      </c>
      <c r="W125" s="125"/>
      <c r="X125" s="11"/>
      <c r="Y125" s="11"/>
      <c r="Z125" s="11" t="s">
        <v>57</v>
      </c>
      <c r="AA125" s="11" t="s">
        <v>44</v>
      </c>
      <c r="AB125" s="11" t="s">
        <v>33</v>
      </c>
      <c r="AC125" s="11" t="s">
        <v>58</v>
      </c>
    </row>
    <row r="126" spans="1:29" ht="90" hidden="1">
      <c r="A126" s="8" t="s">
        <v>769</v>
      </c>
      <c r="B126" s="8" t="s">
        <v>770</v>
      </c>
      <c r="C126" s="8" t="s">
        <v>771</v>
      </c>
      <c r="D126" s="27">
        <v>44651</v>
      </c>
      <c r="E126" s="27">
        <v>44834</v>
      </c>
      <c r="F126" s="11" t="s">
        <v>44</v>
      </c>
      <c r="G126" s="27">
        <v>44834</v>
      </c>
      <c r="H126" s="11" t="s">
        <v>32</v>
      </c>
      <c r="I126" s="11" t="s">
        <v>33</v>
      </c>
      <c r="J126" s="11" t="s">
        <v>772</v>
      </c>
      <c r="K126" s="11" t="s">
        <v>44</v>
      </c>
      <c r="L126" s="11">
        <v>1336844</v>
      </c>
      <c r="M126" s="11" t="s">
        <v>37</v>
      </c>
      <c r="N126" s="11" t="s">
        <v>773</v>
      </c>
      <c r="O126" s="11" t="s">
        <v>66</v>
      </c>
      <c r="P126" s="11" t="s">
        <v>140</v>
      </c>
      <c r="Q126" s="14">
        <v>30000</v>
      </c>
      <c r="R126" s="14">
        <v>30000</v>
      </c>
      <c r="S126" s="28">
        <v>0</v>
      </c>
      <c r="T126" s="11" t="s">
        <v>88</v>
      </c>
      <c r="U126" s="11" t="s">
        <v>55</v>
      </c>
      <c r="V126" s="11" t="s">
        <v>32</v>
      </c>
      <c r="W126" s="50"/>
      <c r="X126" s="10">
        <f>DATE(YEAR(D126) + 3, MONTH(D126), DAY(D126))</f>
        <v>45747</v>
      </c>
      <c r="Y126" s="10">
        <f>DATE(YEAR(E126) + 3, MONTH(E126), DAY(E126))</f>
        <v>45930</v>
      </c>
      <c r="Z126" s="14" t="s">
        <v>33</v>
      </c>
      <c r="AA126" s="11" t="s">
        <v>44</v>
      </c>
      <c r="AB126" s="11" t="s">
        <v>33</v>
      </c>
      <c r="AC126" s="11"/>
    </row>
    <row r="127" spans="1:29" ht="30" hidden="1">
      <c r="A127" s="11" t="s">
        <v>774</v>
      </c>
      <c r="B127" s="8" t="s">
        <v>775</v>
      </c>
      <c r="C127" s="8" t="s">
        <v>775</v>
      </c>
      <c r="D127" s="87">
        <v>44788</v>
      </c>
      <c r="E127" s="87">
        <v>45016</v>
      </c>
      <c r="F127" s="11" t="s">
        <v>44</v>
      </c>
      <c r="G127" s="10">
        <v>45016</v>
      </c>
      <c r="H127" s="11" t="s">
        <v>32</v>
      </c>
      <c r="I127" s="11" t="s">
        <v>33</v>
      </c>
      <c r="J127" s="11" t="s">
        <v>776</v>
      </c>
      <c r="K127" s="11" t="s">
        <v>35</v>
      </c>
      <c r="L127" s="12" t="s">
        <v>777</v>
      </c>
      <c r="M127" s="11" t="s">
        <v>37</v>
      </c>
      <c r="N127" s="11" t="s">
        <v>639</v>
      </c>
      <c r="O127" s="11" t="s">
        <v>86</v>
      </c>
      <c r="P127" s="11" t="s">
        <v>54</v>
      </c>
      <c r="Q127" s="14">
        <v>30000</v>
      </c>
      <c r="R127" s="14">
        <v>30000</v>
      </c>
      <c r="S127" s="14">
        <v>0</v>
      </c>
      <c r="T127" s="11" t="s">
        <v>42</v>
      </c>
      <c r="U127" s="11" t="s">
        <v>55</v>
      </c>
      <c r="V127" s="11" t="s">
        <v>32</v>
      </c>
      <c r="W127" s="50"/>
      <c r="X127" s="10">
        <f>DATE(YEAR(D127) + 3, MONTH(D127), DAY(D127))</f>
        <v>45884</v>
      </c>
      <c r="Y127" s="10">
        <f>DATE(YEAR(E127) + 3, MONTH(E127), DAY(E127))</f>
        <v>46112</v>
      </c>
      <c r="Z127" s="11" t="s">
        <v>33</v>
      </c>
      <c r="AA127" s="11" t="s">
        <v>44</v>
      </c>
      <c r="AB127" s="11" t="s">
        <v>33</v>
      </c>
      <c r="AC127" s="11" t="s">
        <v>45</v>
      </c>
    </row>
    <row r="128" spans="1:29" ht="90" hidden="1">
      <c r="A128" s="8" t="s">
        <v>778</v>
      </c>
      <c r="B128" s="8" t="s">
        <v>779</v>
      </c>
      <c r="C128" s="8" t="s">
        <v>780</v>
      </c>
      <c r="D128" s="9">
        <v>44440</v>
      </c>
      <c r="E128" s="9">
        <v>44774</v>
      </c>
      <c r="F128" s="11" t="s">
        <v>44</v>
      </c>
      <c r="G128" s="10">
        <v>44774</v>
      </c>
      <c r="H128" s="11" t="s">
        <v>32</v>
      </c>
      <c r="I128" s="11" t="s">
        <v>33</v>
      </c>
      <c r="J128" s="8" t="s">
        <v>781</v>
      </c>
      <c r="K128" s="11" t="s">
        <v>35</v>
      </c>
      <c r="L128" s="12" t="s">
        <v>782</v>
      </c>
      <c r="M128" s="11" t="s">
        <v>37</v>
      </c>
      <c r="N128" s="8" t="s">
        <v>783</v>
      </c>
      <c r="O128" s="11" t="s">
        <v>53</v>
      </c>
      <c r="P128" s="11" t="s">
        <v>54</v>
      </c>
      <c r="Q128" s="56">
        <v>29935</v>
      </c>
      <c r="R128" s="56">
        <v>29935</v>
      </c>
      <c r="S128" s="14">
        <v>0</v>
      </c>
      <c r="T128" s="11" t="s">
        <v>88</v>
      </c>
      <c r="U128" s="11" t="s">
        <v>89</v>
      </c>
      <c r="V128" s="11" t="s">
        <v>32</v>
      </c>
      <c r="W128" s="50"/>
      <c r="X128" s="10">
        <f t="shared" ref="X128:X157" si="12">DATE(YEAR(D128) + 3, MONTH(D128), DAY(D128))</f>
        <v>45536</v>
      </c>
      <c r="Y128" s="10">
        <f>DATE(YEAR(E128) + 6, MONTH(E128), DAY(E128))</f>
        <v>46966</v>
      </c>
      <c r="Z128" s="11" t="s">
        <v>33</v>
      </c>
      <c r="AA128" s="10" t="s">
        <v>44</v>
      </c>
      <c r="AB128" s="11" t="s">
        <v>33</v>
      </c>
      <c r="AC128" s="11"/>
    </row>
    <row r="129" spans="1:29" hidden="1">
      <c r="A129" s="8" t="s">
        <v>784</v>
      </c>
      <c r="B129" s="8" t="s">
        <v>785</v>
      </c>
      <c r="C129" s="8" t="s">
        <v>786</v>
      </c>
      <c r="D129" s="240">
        <v>44287</v>
      </c>
      <c r="E129" s="27">
        <v>45016</v>
      </c>
      <c r="F129" s="8" t="s">
        <v>57</v>
      </c>
      <c r="G129" s="27">
        <v>45382</v>
      </c>
      <c r="H129" s="8" t="s">
        <v>32</v>
      </c>
      <c r="I129" s="11" t="s">
        <v>33</v>
      </c>
      <c r="J129" s="8" t="s">
        <v>787</v>
      </c>
      <c r="K129" s="11" t="s">
        <v>44</v>
      </c>
      <c r="L129" s="12" t="s">
        <v>788</v>
      </c>
      <c r="M129" s="8" t="s">
        <v>37</v>
      </c>
      <c r="N129" s="8" t="s">
        <v>789</v>
      </c>
      <c r="O129" s="8" t="s">
        <v>205</v>
      </c>
      <c r="P129" s="8" t="s">
        <v>40</v>
      </c>
      <c r="Q129" s="13">
        <f>R129/2</f>
        <v>14415</v>
      </c>
      <c r="R129" s="13">
        <v>28830</v>
      </c>
      <c r="S129" s="28">
        <v>0</v>
      </c>
      <c r="T129" s="11" t="s">
        <v>88</v>
      </c>
      <c r="U129" s="8" t="s">
        <v>55</v>
      </c>
      <c r="V129" s="8" t="s">
        <v>32</v>
      </c>
      <c r="W129" s="50"/>
      <c r="X129" s="10">
        <f t="shared" si="12"/>
        <v>45383</v>
      </c>
      <c r="Y129" s="10">
        <f>DATE(YEAR(E129) + 3, MONTH(E129), DAY(E129))</f>
        <v>46112</v>
      </c>
      <c r="Z129" s="10"/>
      <c r="AA129" s="10" t="s">
        <v>44</v>
      </c>
      <c r="AB129" s="10" t="s">
        <v>33</v>
      </c>
      <c r="AC129" s="10" t="s">
        <v>69</v>
      </c>
    </row>
    <row r="130" spans="1:29" ht="30" hidden="1">
      <c r="A130" s="8" t="s">
        <v>790</v>
      </c>
      <c r="B130" s="8" t="s">
        <v>791</v>
      </c>
      <c r="C130" s="8" t="s">
        <v>792</v>
      </c>
      <c r="D130" s="9">
        <v>44390</v>
      </c>
      <c r="E130" s="9">
        <v>44760</v>
      </c>
      <c r="F130" s="11" t="s">
        <v>44</v>
      </c>
      <c r="G130" s="9">
        <v>44760</v>
      </c>
      <c r="H130" s="11" t="s">
        <v>32</v>
      </c>
      <c r="I130" s="11" t="s">
        <v>33</v>
      </c>
      <c r="J130" s="8" t="s">
        <v>793</v>
      </c>
      <c r="K130" s="11" t="s">
        <v>35</v>
      </c>
      <c r="L130" s="11">
        <v>10600963</v>
      </c>
      <c r="M130" s="8" t="s">
        <v>37</v>
      </c>
      <c r="N130" s="8" t="s">
        <v>154</v>
      </c>
      <c r="O130" s="8" t="s">
        <v>205</v>
      </c>
      <c r="P130" s="8" t="s">
        <v>40</v>
      </c>
      <c r="Q130" s="56">
        <v>27000</v>
      </c>
      <c r="R130" s="56">
        <v>27000</v>
      </c>
      <c r="S130" s="14">
        <v>0</v>
      </c>
      <c r="T130" s="11" t="s">
        <v>88</v>
      </c>
      <c r="U130" s="11" t="s">
        <v>89</v>
      </c>
      <c r="V130" s="11" t="s">
        <v>32</v>
      </c>
      <c r="W130" s="50"/>
      <c r="X130" s="10">
        <f t="shared" si="12"/>
        <v>45486</v>
      </c>
      <c r="Y130" s="10">
        <f>DATE(YEAR(E130) + 6, MONTH(E130), DAY(E130))</f>
        <v>46952</v>
      </c>
      <c r="Z130" s="11" t="s">
        <v>44</v>
      </c>
      <c r="AA130" s="11" t="s">
        <v>57</v>
      </c>
      <c r="AB130" s="11" t="s">
        <v>57</v>
      </c>
      <c r="AC130" s="11" t="s">
        <v>69</v>
      </c>
    </row>
    <row r="131" spans="1:29" ht="115.5" hidden="1" customHeight="1">
      <c r="A131" s="11" t="s">
        <v>794</v>
      </c>
      <c r="B131" s="8" t="s">
        <v>795</v>
      </c>
      <c r="C131" s="8" t="s">
        <v>796</v>
      </c>
      <c r="D131" s="87">
        <v>44489</v>
      </c>
      <c r="E131" s="87">
        <v>44927</v>
      </c>
      <c r="F131" s="11" t="s">
        <v>44</v>
      </c>
      <c r="G131" s="10">
        <v>44927</v>
      </c>
      <c r="H131" s="11" t="s">
        <v>32</v>
      </c>
      <c r="I131" s="11" t="s">
        <v>33</v>
      </c>
      <c r="J131" s="11" t="s">
        <v>797</v>
      </c>
      <c r="K131" s="11" t="s">
        <v>44</v>
      </c>
      <c r="L131" s="11" t="s">
        <v>798</v>
      </c>
      <c r="M131" s="11" t="s">
        <v>37</v>
      </c>
      <c r="N131" s="11" t="s">
        <v>799</v>
      </c>
      <c r="O131" s="11" t="s">
        <v>406</v>
      </c>
      <c r="P131" s="11" t="s">
        <v>125</v>
      </c>
      <c r="Q131" s="14">
        <v>25000</v>
      </c>
      <c r="R131" s="14">
        <v>25000</v>
      </c>
      <c r="S131" s="28">
        <v>0</v>
      </c>
      <c r="T131" s="11" t="s">
        <v>88</v>
      </c>
      <c r="U131" s="11" t="s">
        <v>55</v>
      </c>
      <c r="V131" s="11" t="s">
        <v>32</v>
      </c>
      <c r="W131" s="8" t="s">
        <v>800</v>
      </c>
      <c r="X131" s="10">
        <f t="shared" si="12"/>
        <v>45585</v>
      </c>
      <c r="Y131" s="10">
        <f>DATE(YEAR(E131) + 3, MONTH(E131), DAY(E131))</f>
        <v>46023</v>
      </c>
      <c r="Z131" s="14" t="s">
        <v>33</v>
      </c>
      <c r="AA131" s="11" t="s">
        <v>44</v>
      </c>
      <c r="AB131" s="11" t="s">
        <v>33</v>
      </c>
      <c r="AC131" s="11"/>
    </row>
    <row r="132" spans="1:29" ht="90" hidden="1">
      <c r="A132" s="8" t="s">
        <v>801</v>
      </c>
      <c r="B132" s="55" t="s">
        <v>802</v>
      </c>
      <c r="C132" s="8" t="s">
        <v>803</v>
      </c>
      <c r="D132" s="27">
        <v>44594</v>
      </c>
      <c r="E132" s="27">
        <v>44786</v>
      </c>
      <c r="F132" s="11" t="s">
        <v>44</v>
      </c>
      <c r="G132" s="27">
        <v>44786</v>
      </c>
      <c r="H132" s="11" t="s">
        <v>32</v>
      </c>
      <c r="I132" s="11" t="s">
        <v>33</v>
      </c>
      <c r="J132" s="11" t="s">
        <v>533</v>
      </c>
      <c r="K132" s="11" t="s">
        <v>44</v>
      </c>
      <c r="L132" s="8" t="s">
        <v>804</v>
      </c>
      <c r="M132" s="11" t="s">
        <v>37</v>
      </c>
      <c r="N132" s="11" t="s">
        <v>805</v>
      </c>
      <c r="O132" s="11" t="s">
        <v>359</v>
      </c>
      <c r="P132" s="11" t="s">
        <v>140</v>
      </c>
      <c r="Q132" s="14">
        <v>25000</v>
      </c>
      <c r="R132" s="14">
        <v>25000</v>
      </c>
      <c r="S132" s="28">
        <v>0</v>
      </c>
      <c r="T132" s="11" t="s">
        <v>88</v>
      </c>
      <c r="U132" s="11" t="s">
        <v>55</v>
      </c>
      <c r="V132" s="11" t="s">
        <v>32</v>
      </c>
      <c r="W132" s="50"/>
      <c r="X132" s="10">
        <f t="shared" si="12"/>
        <v>45690</v>
      </c>
      <c r="Y132" s="10">
        <f>DATE(YEAR(E132) + 3, MONTH(E132), DAY(E132))</f>
        <v>45882</v>
      </c>
      <c r="Z132" s="14" t="s">
        <v>33</v>
      </c>
      <c r="AA132" s="11" t="s">
        <v>44</v>
      </c>
      <c r="AB132" s="11" t="s">
        <v>33</v>
      </c>
      <c r="AC132" s="11"/>
    </row>
    <row r="133" spans="1:29" ht="75" hidden="1">
      <c r="A133" s="98" t="s">
        <v>806</v>
      </c>
      <c r="B133" s="75" t="s">
        <v>807</v>
      </c>
      <c r="C133" s="116" t="s">
        <v>808</v>
      </c>
      <c r="D133" s="126">
        <v>44341</v>
      </c>
      <c r="E133" s="126">
        <v>45070</v>
      </c>
      <c r="F133" s="101" t="s">
        <v>44</v>
      </c>
      <c r="G133" s="126">
        <v>45070</v>
      </c>
      <c r="H133" s="101" t="s">
        <v>49</v>
      </c>
      <c r="I133" s="101" t="s">
        <v>33</v>
      </c>
      <c r="J133" s="101" t="s">
        <v>809</v>
      </c>
      <c r="K133" s="101" t="s">
        <v>44</v>
      </c>
      <c r="L133" s="101">
        <v>1649776</v>
      </c>
      <c r="M133" s="101" t="s">
        <v>37</v>
      </c>
      <c r="N133" s="101" t="s">
        <v>810</v>
      </c>
      <c r="O133" s="55" t="s">
        <v>375</v>
      </c>
      <c r="P133" s="55" t="s">
        <v>140</v>
      </c>
      <c r="Q133" s="105">
        <v>12240</v>
      </c>
      <c r="R133" s="105">
        <v>24240</v>
      </c>
      <c r="S133" s="105">
        <v>0</v>
      </c>
      <c r="T133" s="101" t="s">
        <v>88</v>
      </c>
      <c r="U133" s="101" t="s">
        <v>55</v>
      </c>
      <c r="V133" s="101" t="s">
        <v>49</v>
      </c>
      <c r="W133" s="106"/>
      <c r="X133" s="81">
        <f t="shared" si="12"/>
        <v>45437</v>
      </c>
      <c r="Y133" s="81">
        <f>DATE(YEAR(E133) + 6, MONTH(E133), DAY(E133))</f>
        <v>47262</v>
      </c>
      <c r="Z133" s="101"/>
      <c r="AA133" s="81" t="s">
        <v>44</v>
      </c>
      <c r="AB133" s="101" t="s">
        <v>33</v>
      </c>
      <c r="AC133" s="101" t="s">
        <v>69</v>
      </c>
    </row>
    <row r="134" spans="1:29" ht="33.6" hidden="1" customHeight="1">
      <c r="A134" s="75" t="s">
        <v>811</v>
      </c>
      <c r="B134" s="75" t="s">
        <v>812</v>
      </c>
      <c r="C134" s="241" t="s">
        <v>813</v>
      </c>
      <c r="D134" s="96">
        <v>44075</v>
      </c>
      <c r="E134" s="96">
        <v>45170</v>
      </c>
      <c r="F134" s="42" t="s">
        <v>44</v>
      </c>
      <c r="G134" s="130">
        <v>45170</v>
      </c>
      <c r="H134" s="44" t="s">
        <v>49</v>
      </c>
      <c r="I134" s="44" t="s">
        <v>33</v>
      </c>
      <c r="J134" s="242" t="s">
        <v>814</v>
      </c>
      <c r="K134" s="42" t="s">
        <v>35</v>
      </c>
      <c r="L134" s="54" t="s">
        <v>815</v>
      </c>
      <c r="M134" s="42" t="s">
        <v>37</v>
      </c>
      <c r="N134" s="243" t="s">
        <v>816</v>
      </c>
      <c r="O134" s="242" t="s">
        <v>817</v>
      </c>
      <c r="P134" s="42" t="s">
        <v>40</v>
      </c>
      <c r="Q134" s="131">
        <v>8000</v>
      </c>
      <c r="R134" s="131">
        <v>24000</v>
      </c>
      <c r="S134" s="49">
        <v>0</v>
      </c>
      <c r="T134" s="42" t="s">
        <v>88</v>
      </c>
      <c r="U134" s="42" t="s">
        <v>55</v>
      </c>
      <c r="V134" s="44" t="s">
        <v>32</v>
      </c>
      <c r="W134" s="44" t="s">
        <v>33</v>
      </c>
      <c r="X134" s="81">
        <f t="shared" si="12"/>
        <v>45170</v>
      </c>
      <c r="Y134" s="81">
        <f>DATE(YEAR(E134) + 3, MONTH(E134), DAY(E134))</f>
        <v>46266</v>
      </c>
      <c r="Z134" s="44" t="s">
        <v>33</v>
      </c>
      <c r="AA134" s="44" t="s">
        <v>44</v>
      </c>
      <c r="AB134" s="44" t="s">
        <v>33</v>
      </c>
      <c r="AC134" s="44"/>
    </row>
    <row r="135" spans="1:29" ht="45" hidden="1">
      <c r="A135" s="83" t="s">
        <v>818</v>
      </c>
      <c r="B135" s="8" t="s">
        <v>819</v>
      </c>
      <c r="C135" s="8" t="s">
        <v>820</v>
      </c>
      <c r="D135" s="9">
        <v>44409</v>
      </c>
      <c r="E135" s="9">
        <v>45138</v>
      </c>
      <c r="F135" s="99" t="s">
        <v>44</v>
      </c>
      <c r="G135" s="76">
        <v>45138</v>
      </c>
      <c r="H135" s="95" t="s">
        <v>32</v>
      </c>
      <c r="I135" s="95" t="s">
        <v>33</v>
      </c>
      <c r="J135" s="75" t="s">
        <v>821</v>
      </c>
      <c r="K135" s="95" t="s">
        <v>35</v>
      </c>
      <c r="L135" s="155" t="s">
        <v>822</v>
      </c>
      <c r="M135" s="75" t="s">
        <v>37</v>
      </c>
      <c r="N135" s="75" t="s">
        <v>437</v>
      </c>
      <c r="O135" s="95" t="s">
        <v>284</v>
      </c>
      <c r="P135" s="75" t="s">
        <v>67</v>
      </c>
      <c r="Q135" s="244">
        <v>24000</v>
      </c>
      <c r="R135" s="244">
        <v>24000</v>
      </c>
      <c r="S135" s="100">
        <v>0</v>
      </c>
      <c r="T135" s="95" t="s">
        <v>88</v>
      </c>
      <c r="U135" s="95" t="s">
        <v>89</v>
      </c>
      <c r="V135" s="95" t="s">
        <v>32</v>
      </c>
      <c r="W135" s="245"/>
      <c r="X135" s="82">
        <f t="shared" si="12"/>
        <v>45505</v>
      </c>
      <c r="Y135" s="82">
        <f>DATE(YEAR(E135) + 6, MONTH(E135), DAY(E135))</f>
        <v>47330</v>
      </c>
      <c r="Z135" s="99" t="s">
        <v>33</v>
      </c>
      <c r="AA135" s="95" t="s">
        <v>44</v>
      </c>
      <c r="AB135" s="95" t="s">
        <v>33</v>
      </c>
      <c r="AC135" s="95"/>
    </row>
    <row r="136" spans="1:29" ht="60" hidden="1">
      <c r="A136" s="8" t="s">
        <v>823</v>
      </c>
      <c r="B136" s="25" t="s">
        <v>824</v>
      </c>
      <c r="C136" s="25" t="s">
        <v>825</v>
      </c>
      <c r="D136" s="150">
        <v>44562</v>
      </c>
      <c r="E136" s="150">
        <v>45016</v>
      </c>
      <c r="F136" s="11" t="s">
        <v>44</v>
      </c>
      <c r="G136" s="87">
        <v>45016</v>
      </c>
      <c r="H136" s="11" t="s">
        <v>32</v>
      </c>
      <c r="I136" s="11" t="s">
        <v>33</v>
      </c>
      <c r="J136" s="11" t="s">
        <v>826</v>
      </c>
      <c r="K136" s="11" t="s">
        <v>44</v>
      </c>
      <c r="L136" s="11" t="s">
        <v>827</v>
      </c>
      <c r="M136" s="11" t="s">
        <v>37</v>
      </c>
      <c r="N136" s="11" t="s">
        <v>351</v>
      </c>
      <c r="O136" s="11" t="s">
        <v>53</v>
      </c>
      <c r="P136" s="11" t="s">
        <v>54</v>
      </c>
      <c r="Q136" s="14">
        <v>22000</v>
      </c>
      <c r="R136" s="14">
        <v>22000</v>
      </c>
      <c r="S136" s="28">
        <v>0</v>
      </c>
      <c r="T136" s="11" t="s">
        <v>88</v>
      </c>
      <c r="U136" s="7" t="s">
        <v>55</v>
      </c>
      <c r="V136" s="11" t="s">
        <v>32</v>
      </c>
      <c r="W136" s="50"/>
      <c r="X136" s="10">
        <f t="shared" si="12"/>
        <v>45658</v>
      </c>
      <c r="Y136" s="10">
        <f>DATE(YEAR(E136) + 3, MONTH(E136), DAY(E136))</f>
        <v>46112</v>
      </c>
      <c r="Z136" s="14" t="s">
        <v>33</v>
      </c>
      <c r="AA136" s="11" t="s">
        <v>44</v>
      </c>
      <c r="AB136" s="11" t="s">
        <v>33</v>
      </c>
      <c r="AC136" s="11" t="s">
        <v>69</v>
      </c>
    </row>
    <row r="137" spans="1:29" hidden="1">
      <c r="A137" s="98" t="s">
        <v>828</v>
      </c>
      <c r="B137" s="55" t="s">
        <v>829</v>
      </c>
      <c r="C137" s="55" t="s">
        <v>829</v>
      </c>
      <c r="D137" s="227">
        <v>43556</v>
      </c>
      <c r="E137" s="227">
        <v>44651</v>
      </c>
      <c r="F137" s="127" t="s">
        <v>44</v>
      </c>
      <c r="G137" s="227">
        <v>44651</v>
      </c>
      <c r="H137" s="55" t="s">
        <v>49</v>
      </c>
      <c r="I137" s="101" t="s">
        <v>33</v>
      </c>
      <c r="J137" s="55" t="s">
        <v>830</v>
      </c>
      <c r="K137" s="55" t="s">
        <v>35</v>
      </c>
      <c r="L137" s="93" t="s">
        <v>831</v>
      </c>
      <c r="M137" s="55" t="s">
        <v>37</v>
      </c>
      <c r="N137" s="55" t="s">
        <v>832</v>
      </c>
      <c r="O137" s="55" t="s">
        <v>205</v>
      </c>
      <c r="P137" s="55" t="s">
        <v>67</v>
      </c>
      <c r="Q137" s="118">
        <v>5250</v>
      </c>
      <c r="R137" s="118">
        <v>21000</v>
      </c>
      <c r="S137" s="225">
        <v>0</v>
      </c>
      <c r="T137" s="55" t="s">
        <v>79</v>
      </c>
      <c r="U137" s="55" t="s">
        <v>55</v>
      </c>
      <c r="V137" s="55" t="s">
        <v>32</v>
      </c>
      <c r="W137" s="101" t="s">
        <v>33</v>
      </c>
      <c r="X137" s="81">
        <f t="shared" si="12"/>
        <v>44652</v>
      </c>
      <c r="Y137" s="81">
        <f>DATE(YEAR(E137) + 3, MONTH(E137), DAY(E137))</f>
        <v>45747</v>
      </c>
      <c r="Z137" s="101" t="s">
        <v>44</v>
      </c>
      <c r="AA137" s="101" t="s">
        <v>44</v>
      </c>
      <c r="AB137" s="101" t="s">
        <v>33</v>
      </c>
      <c r="AC137" s="55" t="s">
        <v>69</v>
      </c>
    </row>
    <row r="138" spans="1:29" ht="90" hidden="1">
      <c r="A138" s="169" t="s">
        <v>833</v>
      </c>
      <c r="B138" s="169" t="s">
        <v>834</v>
      </c>
      <c r="C138" s="169" t="s">
        <v>835</v>
      </c>
      <c r="D138" s="87">
        <v>44263</v>
      </c>
      <c r="E138" s="87">
        <v>44681</v>
      </c>
      <c r="F138" s="11" t="s">
        <v>44</v>
      </c>
      <c r="G138" s="87">
        <v>44681</v>
      </c>
      <c r="H138" s="11" t="s">
        <v>32</v>
      </c>
      <c r="I138" s="11" t="s">
        <v>33</v>
      </c>
      <c r="J138" s="169" t="s">
        <v>836</v>
      </c>
      <c r="K138" s="8" t="s">
        <v>35</v>
      </c>
      <c r="L138" s="94" t="s">
        <v>837</v>
      </c>
      <c r="M138" s="8" t="s">
        <v>37</v>
      </c>
      <c r="N138" s="169" t="s">
        <v>838</v>
      </c>
      <c r="O138" s="169" t="s">
        <v>839</v>
      </c>
      <c r="P138" s="11" t="s">
        <v>54</v>
      </c>
      <c r="Q138" s="13">
        <v>20000</v>
      </c>
      <c r="R138" s="13">
        <v>20000</v>
      </c>
      <c r="S138" s="28">
        <v>0</v>
      </c>
      <c r="T138" s="8" t="s">
        <v>88</v>
      </c>
      <c r="U138" s="8" t="s">
        <v>55</v>
      </c>
      <c r="V138" s="11" t="s">
        <v>32</v>
      </c>
      <c r="W138" s="11" t="s">
        <v>33</v>
      </c>
      <c r="X138" s="10">
        <f t="shared" si="12"/>
        <v>45359</v>
      </c>
      <c r="Y138" s="10">
        <f>DATE(YEAR(E138) + 3, MONTH(E138), DAY(E138))</f>
        <v>45777</v>
      </c>
      <c r="Z138" s="11" t="s">
        <v>33</v>
      </c>
      <c r="AA138" s="11" t="s">
        <v>44</v>
      </c>
      <c r="AB138" s="11" t="s">
        <v>33</v>
      </c>
      <c r="AC138" s="11"/>
    </row>
    <row r="139" spans="1:29" ht="90" hidden="1">
      <c r="A139" s="8" t="s">
        <v>840</v>
      </c>
      <c r="B139" s="8" t="s">
        <v>841</v>
      </c>
      <c r="C139" s="8" t="s">
        <v>842</v>
      </c>
      <c r="D139" s="27">
        <v>44562</v>
      </c>
      <c r="E139" s="27">
        <v>44681</v>
      </c>
      <c r="F139" s="11" t="s">
        <v>44</v>
      </c>
      <c r="G139" s="27">
        <v>44681</v>
      </c>
      <c r="H139" s="11" t="s">
        <v>32</v>
      </c>
      <c r="I139" s="11" t="s">
        <v>33</v>
      </c>
      <c r="J139" s="11" t="s">
        <v>843</v>
      </c>
      <c r="K139" s="11" t="s">
        <v>44</v>
      </c>
      <c r="L139" s="11">
        <v>9724183</v>
      </c>
      <c r="M139" s="11" t="s">
        <v>37</v>
      </c>
      <c r="N139" s="11" t="s">
        <v>351</v>
      </c>
      <c r="O139" s="11" t="s">
        <v>53</v>
      </c>
      <c r="P139" s="11" t="s">
        <v>54</v>
      </c>
      <c r="Q139" s="14">
        <v>20000</v>
      </c>
      <c r="R139" s="14">
        <v>20000</v>
      </c>
      <c r="S139" s="28">
        <v>0</v>
      </c>
      <c r="T139" s="11" t="s">
        <v>88</v>
      </c>
      <c r="U139" s="11" t="s">
        <v>55</v>
      </c>
      <c r="V139" s="11" t="s">
        <v>32</v>
      </c>
      <c r="W139" s="50"/>
      <c r="X139" s="10">
        <f t="shared" si="12"/>
        <v>45658</v>
      </c>
      <c r="Y139" s="10">
        <f>DATE(YEAR(E139) + 3, MONTH(E139), DAY(E139))</f>
        <v>45777</v>
      </c>
      <c r="Z139" s="14" t="s">
        <v>33</v>
      </c>
      <c r="AA139" s="11" t="s">
        <v>44</v>
      </c>
      <c r="AB139" s="11" t="s">
        <v>33</v>
      </c>
      <c r="AC139" s="11"/>
    </row>
    <row r="140" spans="1:29" ht="45" hidden="1">
      <c r="A140" s="11" t="s">
        <v>844</v>
      </c>
      <c r="B140" s="198" t="s">
        <v>845</v>
      </c>
      <c r="C140" s="246" t="s">
        <v>846</v>
      </c>
      <c r="D140" s="247">
        <v>44714</v>
      </c>
      <c r="E140" s="87">
        <v>44959</v>
      </c>
      <c r="F140" s="11" t="s">
        <v>44</v>
      </c>
      <c r="G140" s="10">
        <v>44959</v>
      </c>
      <c r="H140" s="11" t="s">
        <v>32</v>
      </c>
      <c r="I140" s="11" t="s">
        <v>33</v>
      </c>
      <c r="J140" s="11" t="s">
        <v>847</v>
      </c>
      <c r="K140" s="11" t="s">
        <v>44</v>
      </c>
      <c r="L140" s="11">
        <v>4087225</v>
      </c>
      <c r="M140" s="11" t="s">
        <v>37</v>
      </c>
      <c r="N140" s="11" t="s">
        <v>848</v>
      </c>
      <c r="O140" s="11" t="s">
        <v>352</v>
      </c>
      <c r="P140" s="11" t="s">
        <v>54</v>
      </c>
      <c r="Q140" s="248">
        <v>20000</v>
      </c>
      <c r="R140" s="248">
        <v>20000</v>
      </c>
      <c r="S140" s="14">
        <v>0</v>
      </c>
      <c r="T140" s="11" t="s">
        <v>79</v>
      </c>
      <c r="U140" s="11" t="s">
        <v>55</v>
      </c>
      <c r="V140" s="11" t="s">
        <v>32</v>
      </c>
      <c r="W140" s="50"/>
      <c r="X140" s="10">
        <f t="shared" si="12"/>
        <v>45810</v>
      </c>
      <c r="Y140" s="10">
        <f>DATE(YEAR(E140) + 3, MONTH(E140), DAY(E140))</f>
        <v>46055</v>
      </c>
      <c r="Z140" s="11" t="s">
        <v>33</v>
      </c>
      <c r="AA140" s="11" t="s">
        <v>44</v>
      </c>
      <c r="AB140" s="11" t="s">
        <v>33</v>
      </c>
      <c r="AC140" s="11"/>
    </row>
    <row r="141" spans="1:29" ht="45" hidden="1">
      <c r="A141" s="11" t="s">
        <v>849</v>
      </c>
      <c r="B141" s="86" t="s">
        <v>850</v>
      </c>
      <c r="C141" s="8" t="s">
        <v>851</v>
      </c>
      <c r="D141" s="249">
        <v>44927</v>
      </c>
      <c r="E141" s="87">
        <v>45078</v>
      </c>
      <c r="F141" s="11" t="s">
        <v>44</v>
      </c>
      <c r="G141" s="10">
        <v>45078</v>
      </c>
      <c r="H141" s="11" t="s">
        <v>32</v>
      </c>
      <c r="I141" s="11" t="s">
        <v>33</v>
      </c>
      <c r="J141" s="8" t="s">
        <v>852</v>
      </c>
      <c r="K141" s="11" t="s">
        <v>853</v>
      </c>
      <c r="L141" s="11"/>
      <c r="M141" s="11" t="s">
        <v>37</v>
      </c>
      <c r="N141" s="11" t="s">
        <v>854</v>
      </c>
      <c r="O141" s="11" t="s">
        <v>86</v>
      </c>
      <c r="P141" s="11" t="s">
        <v>54</v>
      </c>
      <c r="Q141" s="14">
        <v>20000</v>
      </c>
      <c r="R141" s="14">
        <v>20000</v>
      </c>
      <c r="S141" s="14">
        <v>0</v>
      </c>
      <c r="T141" s="11" t="s">
        <v>79</v>
      </c>
      <c r="U141" s="7" t="s">
        <v>89</v>
      </c>
      <c r="V141" s="11" t="s">
        <v>32</v>
      </c>
      <c r="W141" s="121" t="s">
        <v>855</v>
      </c>
      <c r="X141" s="10">
        <f t="shared" si="12"/>
        <v>46023</v>
      </c>
      <c r="Y141" s="10">
        <f>DATE(YEAR(E141) + 6, MONTH(E141), DAY(E141))</f>
        <v>47270</v>
      </c>
      <c r="Z141" s="11" t="s">
        <v>33</v>
      </c>
      <c r="AA141" s="11" t="s">
        <v>44</v>
      </c>
      <c r="AB141" s="11" t="s">
        <v>33</v>
      </c>
      <c r="AC141" s="11"/>
    </row>
    <row r="142" spans="1:29" ht="120" hidden="1">
      <c r="A142" s="8" t="s">
        <v>856</v>
      </c>
      <c r="B142" s="8" t="s">
        <v>857</v>
      </c>
      <c r="C142" s="8" t="s">
        <v>858</v>
      </c>
      <c r="D142" s="9">
        <v>44341</v>
      </c>
      <c r="E142" s="9">
        <v>45436</v>
      </c>
      <c r="F142" s="11" t="s">
        <v>44</v>
      </c>
      <c r="G142" s="9">
        <v>45436</v>
      </c>
      <c r="H142" s="11" t="s">
        <v>32</v>
      </c>
      <c r="I142" s="11" t="s">
        <v>33</v>
      </c>
      <c r="J142" s="8" t="s">
        <v>859</v>
      </c>
      <c r="K142" s="11" t="s">
        <v>44</v>
      </c>
      <c r="L142" s="12" t="s">
        <v>860</v>
      </c>
      <c r="M142" s="8" t="s">
        <v>37</v>
      </c>
      <c r="N142" s="8" t="s">
        <v>612</v>
      </c>
      <c r="O142" s="129" t="s">
        <v>817</v>
      </c>
      <c r="P142" s="8" t="s">
        <v>40</v>
      </c>
      <c r="Q142" s="59">
        <v>6643.2</v>
      </c>
      <c r="R142" s="59">
        <v>19929.599999999999</v>
      </c>
      <c r="S142" s="14">
        <v>0</v>
      </c>
      <c r="T142" s="11" t="s">
        <v>88</v>
      </c>
      <c r="U142" s="250" t="s">
        <v>861</v>
      </c>
      <c r="V142" s="11" t="s">
        <v>32</v>
      </c>
      <c r="W142" s="50"/>
      <c r="X142" s="10">
        <f t="shared" si="12"/>
        <v>45437</v>
      </c>
      <c r="Y142" s="10">
        <f>DATE(YEAR(E142) + 6, MONTH(E142), DAY(E142))</f>
        <v>47627</v>
      </c>
      <c r="Z142" s="11" t="s">
        <v>33</v>
      </c>
      <c r="AA142" s="11" t="s">
        <v>44</v>
      </c>
      <c r="AB142" s="11" t="s">
        <v>33</v>
      </c>
      <c r="AC142" s="11"/>
    </row>
    <row r="143" spans="1:29" ht="30" hidden="1">
      <c r="A143" s="11" t="s">
        <v>862</v>
      </c>
      <c r="B143" s="8" t="s">
        <v>863</v>
      </c>
      <c r="C143" s="8" t="s">
        <v>864</v>
      </c>
      <c r="D143" s="87">
        <v>44353</v>
      </c>
      <c r="E143" s="87">
        <v>44718</v>
      </c>
      <c r="F143" s="11" t="s">
        <v>44</v>
      </c>
      <c r="G143" s="87">
        <v>44718</v>
      </c>
      <c r="H143" s="11" t="s">
        <v>49</v>
      </c>
      <c r="I143" s="11" t="s">
        <v>33</v>
      </c>
      <c r="J143" s="11" t="s">
        <v>511</v>
      </c>
      <c r="K143" s="11" t="s">
        <v>35</v>
      </c>
      <c r="L143" s="11">
        <v>4121166</v>
      </c>
      <c r="M143" s="11" t="s">
        <v>37</v>
      </c>
      <c r="N143" s="11" t="s">
        <v>512</v>
      </c>
      <c r="O143" s="8" t="s">
        <v>375</v>
      </c>
      <c r="P143" s="8" t="s">
        <v>140</v>
      </c>
      <c r="Q143" s="14">
        <v>19230</v>
      </c>
      <c r="R143" s="14">
        <v>19230</v>
      </c>
      <c r="S143" s="14">
        <v>0</v>
      </c>
      <c r="T143" s="8" t="s">
        <v>79</v>
      </c>
      <c r="U143" s="11" t="s">
        <v>55</v>
      </c>
      <c r="V143" s="11" t="s">
        <v>49</v>
      </c>
      <c r="W143" s="50"/>
      <c r="X143" s="10">
        <f t="shared" si="12"/>
        <v>45449</v>
      </c>
      <c r="Y143" s="10">
        <f>DATE(YEAR(E143) + 6, MONTH(E143), DAY(E143))</f>
        <v>46910</v>
      </c>
      <c r="Z143" s="11" t="s">
        <v>33</v>
      </c>
      <c r="AA143" s="10" t="s">
        <v>44</v>
      </c>
      <c r="AB143" s="11" t="s">
        <v>33</v>
      </c>
      <c r="AC143" s="11" t="s">
        <v>69</v>
      </c>
    </row>
    <row r="144" spans="1:29" ht="165" hidden="1">
      <c r="A144" s="11" t="s">
        <v>865</v>
      </c>
      <c r="B144" s="8" t="s">
        <v>866</v>
      </c>
      <c r="C144" s="8" t="s">
        <v>867</v>
      </c>
      <c r="D144" s="87">
        <v>44893</v>
      </c>
      <c r="E144" s="87">
        <v>45016</v>
      </c>
      <c r="F144" s="11" t="s">
        <v>44</v>
      </c>
      <c r="G144" s="87">
        <v>45016</v>
      </c>
      <c r="H144" s="11" t="s">
        <v>32</v>
      </c>
      <c r="I144" s="11" t="s">
        <v>666</v>
      </c>
      <c r="J144" s="11" t="s">
        <v>868</v>
      </c>
      <c r="K144" s="11" t="s">
        <v>35</v>
      </c>
      <c r="L144" s="11">
        <v>7839881</v>
      </c>
      <c r="M144" s="11" t="s">
        <v>37</v>
      </c>
      <c r="N144" s="11" t="s">
        <v>639</v>
      </c>
      <c r="O144" s="11" t="s">
        <v>86</v>
      </c>
      <c r="P144" s="11" t="s">
        <v>54</v>
      </c>
      <c r="Q144" s="14">
        <v>19100</v>
      </c>
      <c r="R144" s="14">
        <v>19100</v>
      </c>
      <c r="S144" s="14">
        <v>0</v>
      </c>
      <c r="T144" s="11" t="s">
        <v>88</v>
      </c>
      <c r="U144" s="11" t="s">
        <v>55</v>
      </c>
      <c r="V144" s="11" t="s">
        <v>32</v>
      </c>
      <c r="W144" s="120" t="s">
        <v>869</v>
      </c>
      <c r="X144" s="197">
        <f t="shared" si="12"/>
        <v>45989</v>
      </c>
      <c r="Y144" s="197">
        <f>DATE(YEAR(E144) + 3, MONTH(E144), DAY(E144))</f>
        <v>46112</v>
      </c>
      <c r="Z144" s="11" t="s">
        <v>57</v>
      </c>
      <c r="AA144" s="198" t="s">
        <v>33</v>
      </c>
      <c r="AB144" s="198" t="s">
        <v>33</v>
      </c>
      <c r="AC144" s="11" t="s">
        <v>45</v>
      </c>
    </row>
    <row r="145" spans="1:183" ht="30" hidden="1">
      <c r="A145" s="11" t="s">
        <v>870</v>
      </c>
      <c r="B145" s="8" t="s">
        <v>871</v>
      </c>
      <c r="C145" s="8" t="s">
        <v>872</v>
      </c>
      <c r="D145" s="87">
        <v>44431</v>
      </c>
      <c r="E145" s="87">
        <v>45016</v>
      </c>
      <c r="F145" s="11" t="s">
        <v>44</v>
      </c>
      <c r="G145" s="10">
        <v>45016</v>
      </c>
      <c r="H145" s="11" t="s">
        <v>32</v>
      </c>
      <c r="I145" s="11" t="s">
        <v>33</v>
      </c>
      <c r="J145" s="11" t="s">
        <v>873</v>
      </c>
      <c r="K145" s="11" t="s">
        <v>35</v>
      </c>
      <c r="L145" s="11" t="s">
        <v>874</v>
      </c>
      <c r="M145" s="8" t="s">
        <v>37</v>
      </c>
      <c r="N145" s="11" t="s">
        <v>838</v>
      </c>
      <c r="O145" s="11" t="s">
        <v>86</v>
      </c>
      <c r="P145" s="11" t="s">
        <v>54</v>
      </c>
      <c r="Q145" s="14">
        <v>18250</v>
      </c>
      <c r="R145" s="14">
        <v>18250</v>
      </c>
      <c r="S145" s="14">
        <v>0</v>
      </c>
      <c r="T145" s="11" t="s">
        <v>42</v>
      </c>
      <c r="U145" s="11" t="s">
        <v>89</v>
      </c>
      <c r="V145" s="11" t="s">
        <v>32</v>
      </c>
      <c r="W145" s="11" t="s">
        <v>33</v>
      </c>
      <c r="X145" s="10">
        <f t="shared" si="12"/>
        <v>45527</v>
      </c>
      <c r="Y145" s="10">
        <f>DATE(YEAR(E145) + 6, MONTH(E145), DAY(E145))</f>
        <v>47208</v>
      </c>
      <c r="Z145" s="11" t="s">
        <v>33</v>
      </c>
      <c r="AA145" s="10" t="s">
        <v>57</v>
      </c>
      <c r="AB145" s="10" t="s">
        <v>57</v>
      </c>
      <c r="AC145" s="11" t="s">
        <v>69</v>
      </c>
    </row>
    <row r="146" spans="1:183" ht="60" hidden="1">
      <c r="A146" s="11" t="s">
        <v>875</v>
      </c>
      <c r="B146" s="8" t="s">
        <v>876</v>
      </c>
      <c r="C146" s="8" t="s">
        <v>877</v>
      </c>
      <c r="D146" s="87">
        <v>44713</v>
      </c>
      <c r="E146" s="87">
        <v>45078</v>
      </c>
      <c r="F146" s="11" t="s">
        <v>44</v>
      </c>
      <c r="G146" s="87">
        <v>45078</v>
      </c>
      <c r="H146" s="11" t="s">
        <v>32</v>
      </c>
      <c r="I146" s="11" t="s">
        <v>33</v>
      </c>
      <c r="J146" s="11" t="s">
        <v>878</v>
      </c>
      <c r="K146" s="11"/>
      <c r="L146" s="11">
        <v>3141347</v>
      </c>
      <c r="M146" s="11" t="s">
        <v>37</v>
      </c>
      <c r="N146" s="11" t="s">
        <v>879</v>
      </c>
      <c r="O146" s="11" t="s">
        <v>382</v>
      </c>
      <c r="P146" s="11" t="s">
        <v>40</v>
      </c>
      <c r="Q146" s="14">
        <v>17825</v>
      </c>
      <c r="R146" s="14">
        <v>17825</v>
      </c>
      <c r="S146" s="14">
        <v>0</v>
      </c>
      <c r="T146" s="11" t="s">
        <v>88</v>
      </c>
      <c r="U146" s="11" t="s">
        <v>55</v>
      </c>
      <c r="V146" s="11" t="s">
        <v>32</v>
      </c>
      <c r="W146" s="50"/>
      <c r="X146" s="10">
        <f t="shared" si="12"/>
        <v>45809</v>
      </c>
      <c r="Y146" s="10">
        <f>DATE(YEAR(E146) + 3, MONTH(E146), DAY(E146))</f>
        <v>46174</v>
      </c>
      <c r="Z146" s="11" t="s">
        <v>33</v>
      </c>
      <c r="AA146" s="11" t="s">
        <v>44</v>
      </c>
      <c r="AB146" s="11" t="s">
        <v>33</v>
      </c>
      <c r="AC146" s="11"/>
    </row>
    <row r="147" spans="1:183" s="252" customFormat="1">
      <c r="A147" s="44" t="s">
        <v>880</v>
      </c>
      <c r="B147" s="42" t="s">
        <v>881</v>
      </c>
      <c r="C147" s="44" t="s">
        <v>881</v>
      </c>
      <c r="D147" s="130">
        <v>43647</v>
      </c>
      <c r="E147" s="130">
        <v>45107</v>
      </c>
      <c r="F147" s="44" t="s">
        <v>44</v>
      </c>
      <c r="G147" s="251">
        <v>45473</v>
      </c>
      <c r="H147" s="46" t="s">
        <v>32</v>
      </c>
      <c r="I147" s="11" t="s">
        <v>33</v>
      </c>
      <c r="J147" s="162" t="s">
        <v>882</v>
      </c>
      <c r="K147" s="44" t="s">
        <v>44</v>
      </c>
      <c r="L147" s="44" t="s">
        <v>883</v>
      </c>
      <c r="M147" s="42" t="s">
        <v>37</v>
      </c>
      <c r="N147" s="44" t="s">
        <v>431</v>
      </c>
      <c r="O147" s="44" t="s">
        <v>148</v>
      </c>
      <c r="P147" s="44" t="s">
        <v>67</v>
      </c>
      <c r="Q147" s="131">
        <v>6000</v>
      </c>
      <c r="R147" s="131">
        <v>17000</v>
      </c>
      <c r="S147" s="49">
        <v>0</v>
      </c>
      <c r="T147" s="44" t="s">
        <v>88</v>
      </c>
      <c r="U147" s="42" t="s">
        <v>55</v>
      </c>
      <c r="V147" s="11" t="s">
        <v>32</v>
      </c>
      <c r="W147" s="44" t="s">
        <v>33</v>
      </c>
      <c r="X147" s="10">
        <f t="shared" si="12"/>
        <v>44743</v>
      </c>
      <c r="Y147" s="10">
        <f>DATE(YEAR(E147) + 3, MONTH(E147), DAY(E147))</f>
        <v>46203</v>
      </c>
      <c r="Z147" s="11" t="s">
        <v>33</v>
      </c>
      <c r="AA147" s="11" t="s">
        <v>44</v>
      </c>
      <c r="AB147" s="11" t="s">
        <v>33</v>
      </c>
      <c r="AC147" s="10" t="s">
        <v>45</v>
      </c>
      <c r="AD147" s="11"/>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row>
    <row r="148" spans="1:183" ht="45" hidden="1">
      <c r="A148" s="55" t="s">
        <v>884</v>
      </c>
      <c r="B148" s="55" t="s">
        <v>885</v>
      </c>
      <c r="C148" s="55" t="s">
        <v>886</v>
      </c>
      <c r="D148" s="227">
        <v>44743</v>
      </c>
      <c r="E148" s="115">
        <v>45107</v>
      </c>
      <c r="F148" s="55" t="s">
        <v>44</v>
      </c>
      <c r="G148" s="115">
        <v>45107</v>
      </c>
      <c r="H148" s="55" t="s">
        <v>49</v>
      </c>
      <c r="I148" s="101" t="s">
        <v>33</v>
      </c>
      <c r="J148" s="55" t="s">
        <v>887</v>
      </c>
      <c r="K148" s="55" t="s">
        <v>35</v>
      </c>
      <c r="L148" s="117" t="s">
        <v>888</v>
      </c>
      <c r="M148" s="55" t="s">
        <v>37</v>
      </c>
      <c r="N148" s="55" t="s">
        <v>889</v>
      </c>
      <c r="O148" s="228" t="s">
        <v>890</v>
      </c>
      <c r="P148" s="55" t="s">
        <v>40</v>
      </c>
      <c r="Q148" s="56">
        <v>17000</v>
      </c>
      <c r="R148" s="56">
        <v>17000</v>
      </c>
      <c r="S148" s="225">
        <v>0</v>
      </c>
      <c r="T148" s="55" t="s">
        <v>42</v>
      </c>
      <c r="U148" s="55" t="s">
        <v>55</v>
      </c>
      <c r="V148" s="55" t="s">
        <v>49</v>
      </c>
      <c r="W148" s="55"/>
      <c r="X148" s="81">
        <f t="shared" si="12"/>
        <v>45839</v>
      </c>
      <c r="Y148" s="81">
        <f>DATE(YEAR(E148) + 3, MONTH(E148), DAY(E148))</f>
        <v>46203</v>
      </c>
      <c r="Z148" s="101" t="s">
        <v>33</v>
      </c>
      <c r="AA148" s="101" t="s">
        <v>44</v>
      </c>
      <c r="AB148" s="101" t="s">
        <v>33</v>
      </c>
      <c r="AC148" s="81" t="s">
        <v>45</v>
      </c>
    </row>
    <row r="149" spans="1:183" ht="165" hidden="1">
      <c r="A149" s="11" t="s">
        <v>891</v>
      </c>
      <c r="B149" s="8" t="s">
        <v>892</v>
      </c>
      <c r="C149" s="8" t="s">
        <v>893</v>
      </c>
      <c r="D149" s="87">
        <v>44621</v>
      </c>
      <c r="E149" s="87">
        <v>44985</v>
      </c>
      <c r="F149" s="11" t="s">
        <v>57</v>
      </c>
      <c r="G149" s="87">
        <v>45350</v>
      </c>
      <c r="H149" s="11" t="s">
        <v>32</v>
      </c>
      <c r="I149" s="11" t="s">
        <v>33</v>
      </c>
      <c r="J149" s="11" t="s">
        <v>894</v>
      </c>
      <c r="K149" s="46"/>
      <c r="L149" s="11" t="s">
        <v>895</v>
      </c>
      <c r="M149" s="11" t="s">
        <v>37</v>
      </c>
      <c r="N149" s="11" t="s">
        <v>358</v>
      </c>
      <c r="O149" s="11" t="s">
        <v>359</v>
      </c>
      <c r="P149" s="11" t="s">
        <v>140</v>
      </c>
      <c r="Q149" s="14">
        <v>33600</v>
      </c>
      <c r="R149" s="14">
        <v>33600</v>
      </c>
      <c r="S149" s="14">
        <v>0</v>
      </c>
      <c r="T149" s="46" t="s">
        <v>88</v>
      </c>
      <c r="U149" s="11" t="s">
        <v>55</v>
      </c>
      <c r="V149" s="11" t="s">
        <v>32</v>
      </c>
      <c r="W149" s="8" t="s">
        <v>896</v>
      </c>
      <c r="X149" s="10">
        <f t="shared" si="12"/>
        <v>45717</v>
      </c>
      <c r="Y149" s="10">
        <f>DATE(YEAR(E149) + 3, MONTH(E149), DAY(E149))</f>
        <v>46081</v>
      </c>
      <c r="Z149" s="11" t="s">
        <v>33</v>
      </c>
      <c r="AA149" s="11" t="s">
        <v>44</v>
      </c>
      <c r="AB149" s="11" t="s">
        <v>33</v>
      </c>
      <c r="AC149" s="11" t="s">
        <v>69</v>
      </c>
    </row>
    <row r="150" spans="1:183" ht="94.5" hidden="1" customHeight="1">
      <c r="A150" s="8" t="s">
        <v>794</v>
      </c>
      <c r="B150" s="8" t="s">
        <v>795</v>
      </c>
      <c r="C150" s="8" t="s">
        <v>897</v>
      </c>
      <c r="D150" s="9">
        <v>44498</v>
      </c>
      <c r="E150" s="9">
        <v>44863</v>
      </c>
      <c r="F150" s="8" t="s">
        <v>44</v>
      </c>
      <c r="G150" s="9">
        <v>44863</v>
      </c>
      <c r="H150" s="11" t="s">
        <v>32</v>
      </c>
      <c r="I150" s="10">
        <f>D150+365</f>
        <v>44863</v>
      </c>
      <c r="J150" s="8" t="s">
        <v>797</v>
      </c>
      <c r="K150" s="11" t="s">
        <v>35</v>
      </c>
      <c r="L150" s="11" t="s">
        <v>798</v>
      </c>
      <c r="M150" s="11" t="s">
        <v>37</v>
      </c>
      <c r="N150" s="8" t="s">
        <v>898</v>
      </c>
      <c r="O150" s="11" t="s">
        <v>406</v>
      </c>
      <c r="P150" s="11" t="s">
        <v>125</v>
      </c>
      <c r="Q150" s="56">
        <v>15000</v>
      </c>
      <c r="R150" s="56">
        <v>15000</v>
      </c>
      <c r="S150" s="195">
        <v>0</v>
      </c>
      <c r="T150" s="11" t="s">
        <v>88</v>
      </c>
      <c r="U150" s="11" t="s">
        <v>89</v>
      </c>
      <c r="V150" s="11" t="s">
        <v>32</v>
      </c>
      <c r="W150" s="198" t="s">
        <v>33</v>
      </c>
      <c r="X150" s="10">
        <f t="shared" si="12"/>
        <v>45594</v>
      </c>
      <c r="Y150" s="10">
        <v>45708</v>
      </c>
      <c r="Z150" s="11" t="s">
        <v>33</v>
      </c>
      <c r="AA150" s="11" t="s">
        <v>44</v>
      </c>
      <c r="AB150" s="11" t="s">
        <v>33</v>
      </c>
      <c r="AC150" s="11"/>
    </row>
    <row r="151" spans="1:183" ht="32.700000000000003" hidden="1" customHeight="1">
      <c r="A151" s="95" t="s">
        <v>899</v>
      </c>
      <c r="B151" s="75" t="s">
        <v>900</v>
      </c>
      <c r="C151" s="75" t="s">
        <v>901</v>
      </c>
      <c r="D151" s="9">
        <v>45017</v>
      </c>
      <c r="E151" s="96">
        <v>45016</v>
      </c>
      <c r="F151" s="95" t="s">
        <v>44</v>
      </c>
      <c r="G151" s="82">
        <v>45015</v>
      </c>
      <c r="H151" s="253" t="s">
        <v>32</v>
      </c>
      <c r="I151" s="101" t="s">
        <v>33</v>
      </c>
      <c r="J151" s="99" t="s">
        <v>902</v>
      </c>
      <c r="K151" s="95" t="s">
        <v>381</v>
      </c>
      <c r="L151" s="170">
        <v>10332154</v>
      </c>
      <c r="M151" s="95" t="s">
        <v>37</v>
      </c>
      <c r="N151" s="95" t="s">
        <v>283</v>
      </c>
      <c r="O151" s="95" t="s">
        <v>222</v>
      </c>
      <c r="P151" s="95" t="s">
        <v>168</v>
      </c>
      <c r="Q151" s="105">
        <v>15000</v>
      </c>
      <c r="R151" s="105">
        <v>15000</v>
      </c>
      <c r="S151" s="100">
        <v>0</v>
      </c>
      <c r="T151" s="95" t="s">
        <v>79</v>
      </c>
      <c r="U151" s="7" t="s">
        <v>89</v>
      </c>
      <c r="V151" s="95" t="s">
        <v>32</v>
      </c>
      <c r="W151" s="106"/>
      <c r="X151" s="10">
        <f t="shared" si="12"/>
        <v>46113</v>
      </c>
      <c r="Y151" s="82">
        <f>DATE(YEAR(E151) + 6, MONTH(E151), DAY(E151))</f>
        <v>47208</v>
      </c>
      <c r="Z151" s="98" t="s">
        <v>33</v>
      </c>
      <c r="AA151" s="101" t="s">
        <v>44</v>
      </c>
      <c r="AB151" s="101" t="s">
        <v>33</v>
      </c>
      <c r="AC151" s="127"/>
    </row>
    <row r="152" spans="1:183" ht="37.200000000000003" hidden="1" customHeight="1">
      <c r="A152" s="95" t="s">
        <v>903</v>
      </c>
      <c r="B152" s="75" t="s">
        <v>904</v>
      </c>
      <c r="C152" s="75" t="s">
        <v>905</v>
      </c>
      <c r="D152" s="96">
        <v>45017</v>
      </c>
      <c r="E152" s="96">
        <v>46477</v>
      </c>
      <c r="F152" s="96" t="s">
        <v>44</v>
      </c>
      <c r="G152" s="96" t="s">
        <v>906</v>
      </c>
      <c r="H152" s="95" t="s">
        <v>32</v>
      </c>
      <c r="I152" s="95" t="s">
        <v>33</v>
      </c>
      <c r="J152" s="95" t="s">
        <v>904</v>
      </c>
      <c r="K152" s="95" t="s">
        <v>381</v>
      </c>
      <c r="L152" s="170">
        <v>3532684</v>
      </c>
      <c r="M152" s="95" t="s">
        <v>37</v>
      </c>
      <c r="N152" s="95" t="s">
        <v>283</v>
      </c>
      <c r="O152" s="95" t="s">
        <v>222</v>
      </c>
      <c r="P152" s="95" t="s">
        <v>168</v>
      </c>
      <c r="Q152" s="100">
        <v>14847</v>
      </c>
      <c r="R152" s="100">
        <v>14847</v>
      </c>
      <c r="S152" s="100">
        <v>0</v>
      </c>
      <c r="T152" s="95" t="s">
        <v>79</v>
      </c>
      <c r="U152" s="7" t="s">
        <v>89</v>
      </c>
      <c r="V152" s="253" t="s">
        <v>32</v>
      </c>
      <c r="W152" s="245"/>
      <c r="X152" s="10">
        <f t="shared" si="12"/>
        <v>46113</v>
      </c>
      <c r="Y152" s="82">
        <f>DATE(YEAR(E152) + 6, MONTH(E152), DAY(E152))</f>
        <v>48669</v>
      </c>
      <c r="Z152" s="99" t="s">
        <v>33</v>
      </c>
      <c r="AA152" s="95" t="s">
        <v>44</v>
      </c>
      <c r="AB152" s="101" t="s">
        <v>33</v>
      </c>
      <c r="AC152" s="95"/>
    </row>
    <row r="153" spans="1:183" ht="75" hidden="1">
      <c r="A153" s="11" t="s">
        <v>907</v>
      </c>
      <c r="B153" s="8" t="s">
        <v>908</v>
      </c>
      <c r="C153" s="8" t="s">
        <v>909</v>
      </c>
      <c r="D153" s="87">
        <v>44893</v>
      </c>
      <c r="E153" s="87">
        <v>44985</v>
      </c>
      <c r="F153" s="11" t="s">
        <v>44</v>
      </c>
      <c r="G153" s="10">
        <v>44985</v>
      </c>
      <c r="H153" s="11" t="s">
        <v>32</v>
      </c>
      <c r="I153" s="11" t="s">
        <v>666</v>
      </c>
      <c r="J153" s="11" t="s">
        <v>868</v>
      </c>
      <c r="K153" s="11" t="s">
        <v>35</v>
      </c>
      <c r="L153" s="11">
        <v>7839881</v>
      </c>
      <c r="M153" s="11" t="s">
        <v>37</v>
      </c>
      <c r="N153" s="11" t="s">
        <v>910</v>
      </c>
      <c r="O153" s="11" t="s">
        <v>86</v>
      </c>
      <c r="P153" s="11" t="s">
        <v>54</v>
      </c>
      <c r="Q153" s="254">
        <v>14500</v>
      </c>
      <c r="R153" s="255">
        <v>14500</v>
      </c>
      <c r="S153" s="14">
        <v>0</v>
      </c>
      <c r="T153" s="11" t="s">
        <v>88</v>
      </c>
      <c r="U153" s="11" t="s">
        <v>55</v>
      </c>
      <c r="V153" s="11" t="s">
        <v>32</v>
      </c>
      <c r="W153" s="120" t="s">
        <v>869</v>
      </c>
      <c r="X153" s="10">
        <f t="shared" si="12"/>
        <v>45989</v>
      </c>
      <c r="Y153" s="197">
        <f>DATE(YEAR(E153) + 3, MONTH(E153), DAY(E153))</f>
        <v>46081</v>
      </c>
      <c r="Z153" s="198" t="s">
        <v>57</v>
      </c>
      <c r="AA153" s="198" t="s">
        <v>33</v>
      </c>
      <c r="AB153" s="198" t="s">
        <v>33</v>
      </c>
      <c r="AC153" s="11" t="s">
        <v>45</v>
      </c>
    </row>
    <row r="154" spans="1:183" ht="75" hidden="1">
      <c r="A154" s="8" t="s">
        <v>911</v>
      </c>
      <c r="B154" s="8" t="s">
        <v>912</v>
      </c>
      <c r="C154" s="8" t="s">
        <v>913</v>
      </c>
      <c r="D154" s="9">
        <v>44497</v>
      </c>
      <c r="E154" s="9">
        <v>44746</v>
      </c>
      <c r="F154" s="8" t="s">
        <v>44</v>
      </c>
      <c r="G154" s="9">
        <v>44746</v>
      </c>
      <c r="H154" s="11" t="s">
        <v>32</v>
      </c>
      <c r="I154" s="10">
        <f>D154+365</f>
        <v>44862</v>
      </c>
      <c r="J154" s="8" t="s">
        <v>914</v>
      </c>
      <c r="K154" s="11" t="s">
        <v>35</v>
      </c>
      <c r="L154" s="11">
        <v>7026226</v>
      </c>
      <c r="M154" s="11" t="s">
        <v>37</v>
      </c>
      <c r="N154" s="8" t="s">
        <v>915</v>
      </c>
      <c r="O154" s="11" t="s">
        <v>86</v>
      </c>
      <c r="P154" s="11" t="s">
        <v>54</v>
      </c>
      <c r="Q154" s="56">
        <v>12000</v>
      </c>
      <c r="R154" s="56">
        <v>12000</v>
      </c>
      <c r="S154" s="195">
        <v>0</v>
      </c>
      <c r="T154" s="11" t="s">
        <v>88</v>
      </c>
      <c r="U154" s="11" t="s">
        <v>89</v>
      </c>
      <c r="V154" s="11" t="s">
        <v>32</v>
      </c>
      <c r="W154" s="198" t="s">
        <v>33</v>
      </c>
      <c r="X154" s="10">
        <f t="shared" si="12"/>
        <v>45593</v>
      </c>
      <c r="Y154" s="10">
        <v>45699</v>
      </c>
      <c r="Z154" s="11" t="s">
        <v>33</v>
      </c>
      <c r="AA154" s="256" t="s">
        <v>44</v>
      </c>
      <c r="AB154" s="11" t="s">
        <v>33</v>
      </c>
      <c r="AC154" s="11"/>
    </row>
    <row r="155" spans="1:183" ht="30">
      <c r="A155" s="11" t="s">
        <v>916</v>
      </c>
      <c r="B155" s="8" t="s">
        <v>917</v>
      </c>
      <c r="C155" s="8" t="s">
        <v>918</v>
      </c>
      <c r="D155" s="87">
        <v>43191</v>
      </c>
      <c r="E155" s="87">
        <v>44286</v>
      </c>
      <c r="F155" s="11" t="s">
        <v>57</v>
      </c>
      <c r="G155" s="10">
        <v>45016</v>
      </c>
      <c r="H155" s="11" t="s">
        <v>32</v>
      </c>
      <c r="I155" s="11" t="s">
        <v>33</v>
      </c>
      <c r="J155" s="11" t="s">
        <v>919</v>
      </c>
      <c r="K155" s="11" t="s">
        <v>44</v>
      </c>
      <c r="L155" s="12" t="s">
        <v>920</v>
      </c>
      <c r="M155" s="8" t="s">
        <v>37</v>
      </c>
      <c r="N155" s="11" t="s">
        <v>431</v>
      </c>
      <c r="O155" s="11" t="s">
        <v>148</v>
      </c>
      <c r="P155" s="11" t="s">
        <v>67</v>
      </c>
      <c r="Q155" s="13">
        <v>2000</v>
      </c>
      <c r="R155" s="13">
        <v>10000</v>
      </c>
      <c r="S155" s="14">
        <v>0</v>
      </c>
      <c r="T155" s="11" t="s">
        <v>88</v>
      </c>
      <c r="U155" s="8" t="s">
        <v>55</v>
      </c>
      <c r="V155" s="11" t="s">
        <v>32</v>
      </c>
      <c r="W155" s="11" t="s">
        <v>33</v>
      </c>
      <c r="X155" s="10">
        <f t="shared" si="12"/>
        <v>44287</v>
      </c>
      <c r="Y155" s="10">
        <f>DATE(YEAR(E155) + 3, MONTH(E155), DAY(E155))</f>
        <v>45382</v>
      </c>
      <c r="Z155" s="11" t="s">
        <v>33</v>
      </c>
      <c r="AA155" s="11" t="s">
        <v>44</v>
      </c>
      <c r="AB155" s="11" t="s">
        <v>33</v>
      </c>
      <c r="AC155" s="11" t="s">
        <v>45</v>
      </c>
    </row>
    <row r="156" spans="1:183" ht="225" hidden="1">
      <c r="A156" s="11" t="s">
        <v>921</v>
      </c>
      <c r="B156" s="8" t="s">
        <v>922</v>
      </c>
      <c r="C156" s="257" t="s">
        <v>923</v>
      </c>
      <c r="D156" s="10">
        <v>44758</v>
      </c>
      <c r="E156" s="10">
        <v>45123</v>
      </c>
      <c r="F156" s="11" t="s">
        <v>44</v>
      </c>
      <c r="G156" s="10">
        <v>45123</v>
      </c>
      <c r="H156" s="11" t="s">
        <v>32</v>
      </c>
      <c r="I156" s="11" t="s">
        <v>33</v>
      </c>
      <c r="J156" s="11" t="s">
        <v>924</v>
      </c>
      <c r="K156" s="11" t="s">
        <v>44</v>
      </c>
      <c r="L156" s="258">
        <v>6441873</v>
      </c>
      <c r="M156" s="11" t="s">
        <v>37</v>
      </c>
      <c r="N156" s="11" t="s">
        <v>925</v>
      </c>
      <c r="O156" s="11" t="s">
        <v>352</v>
      </c>
      <c r="P156" s="11" t="s">
        <v>54</v>
      </c>
      <c r="Q156" s="14">
        <v>9400</v>
      </c>
      <c r="R156" s="14">
        <v>9400</v>
      </c>
      <c r="S156" s="14">
        <v>0</v>
      </c>
      <c r="T156" s="11" t="s">
        <v>79</v>
      </c>
      <c r="U156" s="7" t="s">
        <v>55</v>
      </c>
      <c r="V156" s="11" t="s">
        <v>32</v>
      </c>
      <c r="W156" s="50"/>
      <c r="X156" s="10">
        <f t="shared" si="12"/>
        <v>45854</v>
      </c>
      <c r="Y156" s="10">
        <f>DATE(YEAR(E156) + 3, MONTH(E156), DAY(E156))</f>
        <v>46219</v>
      </c>
      <c r="Z156" s="11" t="s">
        <v>33</v>
      </c>
      <c r="AA156" s="11" t="s">
        <v>44</v>
      </c>
      <c r="AB156" s="11" t="s">
        <v>33</v>
      </c>
      <c r="AC156" s="11"/>
    </row>
    <row r="157" spans="1:183" ht="30" hidden="1">
      <c r="A157" s="11" t="s">
        <v>926</v>
      </c>
      <c r="B157" s="181" t="s">
        <v>927</v>
      </c>
      <c r="C157" s="259" t="s">
        <v>928</v>
      </c>
      <c r="D157" s="87">
        <v>44621</v>
      </c>
      <c r="E157" s="87">
        <v>45777</v>
      </c>
      <c r="F157" s="11" t="s">
        <v>44</v>
      </c>
      <c r="G157" s="87">
        <v>45777</v>
      </c>
      <c r="H157" s="11" t="s">
        <v>32</v>
      </c>
      <c r="I157" s="11" t="s">
        <v>33</v>
      </c>
      <c r="J157" s="11" t="s">
        <v>929</v>
      </c>
      <c r="K157" s="11" t="s">
        <v>35</v>
      </c>
      <c r="L157" s="11"/>
      <c r="M157" s="11" t="s">
        <v>37</v>
      </c>
      <c r="N157" s="11" t="s">
        <v>154</v>
      </c>
      <c r="O157" s="11" t="s">
        <v>382</v>
      </c>
      <c r="P157" s="11" t="s">
        <v>40</v>
      </c>
      <c r="Q157" s="14">
        <v>9293.89</v>
      </c>
      <c r="R157" s="14">
        <v>9293.89</v>
      </c>
      <c r="S157" s="14">
        <v>0</v>
      </c>
      <c r="T157" s="11" t="s">
        <v>79</v>
      </c>
      <c r="U157" s="11" t="s">
        <v>55</v>
      </c>
      <c r="V157" s="11" t="s">
        <v>32</v>
      </c>
      <c r="W157" s="50"/>
      <c r="X157" s="10">
        <f t="shared" si="12"/>
        <v>45717</v>
      </c>
      <c r="Y157" s="10">
        <f>DATE(YEAR(E157) + 3, MONTH(E157), DAY(E157))</f>
        <v>46873</v>
      </c>
      <c r="Z157" s="11" t="s">
        <v>33</v>
      </c>
      <c r="AA157" s="11" t="s">
        <v>44</v>
      </c>
      <c r="AB157" s="11" t="s">
        <v>33</v>
      </c>
      <c r="AC157" s="11"/>
    </row>
    <row r="158" spans="1:183" ht="78" hidden="1" customHeight="1">
      <c r="A158" s="55" t="s">
        <v>930</v>
      </c>
      <c r="B158" s="55" t="s">
        <v>931</v>
      </c>
      <c r="C158" s="55" t="s">
        <v>932</v>
      </c>
      <c r="D158" s="260">
        <v>44043</v>
      </c>
      <c r="E158" s="260">
        <v>44407</v>
      </c>
      <c r="F158" s="55" t="s">
        <v>933</v>
      </c>
      <c r="G158" s="115">
        <v>45138</v>
      </c>
      <c r="H158" s="101" t="s">
        <v>49</v>
      </c>
      <c r="I158" s="101" t="s">
        <v>33</v>
      </c>
      <c r="J158" s="55" t="s">
        <v>934</v>
      </c>
      <c r="K158" s="101" t="s">
        <v>35</v>
      </c>
      <c r="L158" s="155" t="s">
        <v>935</v>
      </c>
      <c r="M158" s="55" t="s">
        <v>37</v>
      </c>
      <c r="N158" s="55" t="s">
        <v>816</v>
      </c>
      <c r="O158" s="228" t="s">
        <v>817</v>
      </c>
      <c r="P158" s="101" t="s">
        <v>40</v>
      </c>
      <c r="Q158" s="172">
        <v>3000</v>
      </c>
      <c r="R158" s="118">
        <v>9000</v>
      </c>
      <c r="S158" s="28">
        <v>0</v>
      </c>
      <c r="T158" s="55" t="s">
        <v>88</v>
      </c>
      <c r="U158" s="55" t="s">
        <v>55</v>
      </c>
      <c r="V158" s="101" t="s">
        <v>32</v>
      </c>
      <c r="W158" s="101" t="s">
        <v>33</v>
      </c>
      <c r="X158" s="81">
        <f>DATE(YEAR('[1]Expired Contracts'!D1343) + 3, MONTH('[1]Expired Contracts'!D1343), DAY('[1]Expired Contracts'!D1343))</f>
        <v>1096</v>
      </c>
      <c r="Y158" s="81">
        <f>DATE(YEAR(E158) + 3, MONTH(E158), DAY(E158))</f>
        <v>45503</v>
      </c>
      <c r="Z158" s="101" t="s">
        <v>33</v>
      </c>
      <c r="AA158" s="101" t="s">
        <v>44</v>
      </c>
      <c r="AB158" s="101" t="s">
        <v>33</v>
      </c>
      <c r="AC158" s="101"/>
    </row>
    <row r="159" spans="1:183" ht="91.5" hidden="1" customHeight="1">
      <c r="A159" s="75" t="s">
        <v>936</v>
      </c>
      <c r="B159" s="75" t="s">
        <v>937</v>
      </c>
      <c r="C159" s="75" t="s">
        <v>938</v>
      </c>
      <c r="D159" s="76">
        <v>44409</v>
      </c>
      <c r="E159" s="76">
        <v>44804</v>
      </c>
      <c r="F159" s="95" t="s">
        <v>44</v>
      </c>
      <c r="G159" s="76">
        <v>44804</v>
      </c>
      <c r="H159" s="95" t="s">
        <v>32</v>
      </c>
      <c r="I159" s="95" t="s">
        <v>33</v>
      </c>
      <c r="J159" s="75" t="s">
        <v>939</v>
      </c>
      <c r="K159" s="95" t="s">
        <v>35</v>
      </c>
      <c r="L159" s="222" t="s">
        <v>940</v>
      </c>
      <c r="M159" s="75" t="s">
        <v>37</v>
      </c>
      <c r="N159" s="75" t="s">
        <v>816</v>
      </c>
      <c r="O159" s="253" t="s">
        <v>39</v>
      </c>
      <c r="P159" s="75" t="s">
        <v>40</v>
      </c>
      <c r="Q159" s="261">
        <v>9000</v>
      </c>
      <c r="R159" s="262">
        <v>9000</v>
      </c>
      <c r="S159" s="100">
        <v>0</v>
      </c>
      <c r="T159" s="95" t="s">
        <v>88</v>
      </c>
      <c r="U159" s="95" t="s">
        <v>89</v>
      </c>
      <c r="V159" s="253" t="s">
        <v>32</v>
      </c>
      <c r="W159" s="263"/>
      <c r="X159" s="82">
        <f>DATE(YEAR(D159) + 3, MONTH(D159), DAY(D159))</f>
        <v>45505</v>
      </c>
      <c r="Y159" s="82">
        <f>DATE(YEAR(E159) + 6, MONTH(E159), DAY(E159))</f>
        <v>46996</v>
      </c>
      <c r="Z159" s="95" t="s">
        <v>33</v>
      </c>
      <c r="AA159" s="253" t="s">
        <v>44</v>
      </c>
      <c r="AB159" s="95" t="s">
        <v>44</v>
      </c>
      <c r="AC159" s="99"/>
    </row>
    <row r="160" spans="1:183" ht="91.5" hidden="1" customHeight="1">
      <c r="A160" s="42" t="s">
        <v>941</v>
      </c>
      <c r="B160" s="42" t="s">
        <v>942</v>
      </c>
      <c r="C160" s="42" t="s">
        <v>943</v>
      </c>
      <c r="D160" s="43">
        <v>44505</v>
      </c>
      <c r="E160" s="43">
        <v>44712</v>
      </c>
      <c r="F160" s="42" t="s">
        <v>44</v>
      </c>
      <c r="G160" s="43">
        <v>44712</v>
      </c>
      <c r="H160" s="44" t="s">
        <v>32</v>
      </c>
      <c r="I160" s="51">
        <f>D160+365</f>
        <v>44870</v>
      </c>
      <c r="J160" s="42" t="s">
        <v>944</v>
      </c>
      <c r="K160" s="44" t="s">
        <v>35</v>
      </c>
      <c r="L160" s="44">
        <v>7424081</v>
      </c>
      <c r="M160" s="44" t="s">
        <v>37</v>
      </c>
      <c r="N160" s="42" t="s">
        <v>945</v>
      </c>
      <c r="O160" s="44" t="s">
        <v>86</v>
      </c>
      <c r="P160" s="44" t="s">
        <v>54</v>
      </c>
      <c r="Q160" s="264">
        <v>9000</v>
      </c>
      <c r="R160" s="264">
        <v>9000</v>
      </c>
      <c r="S160" s="265">
        <v>0</v>
      </c>
      <c r="T160" s="44" t="s">
        <v>88</v>
      </c>
      <c r="U160" s="44" t="s">
        <v>89</v>
      </c>
      <c r="V160" s="44" t="s">
        <v>32</v>
      </c>
      <c r="W160" s="266" t="s">
        <v>33</v>
      </c>
      <c r="X160" s="51">
        <f>DATE(YEAR('[1]Expired Contracts'!D1319) + 3, MONTH('[1]Expired Contracts'!D1319), DAY('[1]Expired Contracts'!D1319))</f>
        <v>1096</v>
      </c>
      <c r="Y160" s="51">
        <v>45711</v>
      </c>
      <c r="Z160" s="44" t="s">
        <v>33</v>
      </c>
      <c r="AA160" s="44" t="s">
        <v>44</v>
      </c>
      <c r="AB160" s="44" t="s">
        <v>33</v>
      </c>
      <c r="AC160" s="44"/>
    </row>
    <row r="161" spans="1:183" ht="87" hidden="1" customHeight="1">
      <c r="A161" s="95" t="s">
        <v>946</v>
      </c>
      <c r="B161" s="75" t="s">
        <v>947</v>
      </c>
      <c r="C161" s="75" t="s">
        <v>948</v>
      </c>
      <c r="D161" s="82">
        <v>43556</v>
      </c>
      <c r="E161" s="82">
        <v>44651</v>
      </c>
      <c r="F161" s="95" t="s">
        <v>44</v>
      </c>
      <c r="G161" s="82">
        <v>44651</v>
      </c>
      <c r="H161" s="75" t="s">
        <v>49</v>
      </c>
      <c r="I161" s="95" t="s">
        <v>33</v>
      </c>
      <c r="J161" s="75" t="s">
        <v>949</v>
      </c>
      <c r="K161" s="75" t="s">
        <v>35</v>
      </c>
      <c r="L161" s="170" t="s">
        <v>950</v>
      </c>
      <c r="M161" s="75" t="s">
        <v>37</v>
      </c>
      <c r="N161" s="95" t="s">
        <v>644</v>
      </c>
      <c r="O161" s="75" t="s">
        <v>205</v>
      </c>
      <c r="P161" s="75" t="s">
        <v>40</v>
      </c>
      <c r="Q161" s="172">
        <v>4330.13</v>
      </c>
      <c r="R161" s="172">
        <v>8660.26</v>
      </c>
      <c r="S161" s="104">
        <v>0</v>
      </c>
      <c r="T161" s="75" t="s">
        <v>79</v>
      </c>
      <c r="U161" s="75" t="s">
        <v>55</v>
      </c>
      <c r="V161" s="75" t="s">
        <v>32</v>
      </c>
      <c r="W161" s="95" t="s">
        <v>33</v>
      </c>
      <c r="X161" s="82">
        <f>DATE(YEAR(D161) + 3, MONTH(D161), DAY(D161))</f>
        <v>44652</v>
      </c>
      <c r="Y161" s="82">
        <f>DATE(YEAR(E161) + 3, MONTH(E161), DAY(E161))</f>
        <v>45747</v>
      </c>
      <c r="Z161" s="95" t="s">
        <v>44</v>
      </c>
      <c r="AA161" s="95" t="s">
        <v>44</v>
      </c>
      <c r="AB161" s="95" t="s">
        <v>33</v>
      </c>
      <c r="AC161" s="75" t="s">
        <v>69</v>
      </c>
    </row>
    <row r="162" spans="1:183" ht="189.75" hidden="1" customHeight="1">
      <c r="A162" s="42" t="s">
        <v>951</v>
      </c>
      <c r="B162" s="42" t="s">
        <v>952</v>
      </c>
      <c r="C162" s="42" t="s">
        <v>953</v>
      </c>
      <c r="D162" s="43">
        <v>44470</v>
      </c>
      <c r="E162" s="43">
        <v>44742</v>
      </c>
      <c r="F162" s="44" t="s">
        <v>44</v>
      </c>
      <c r="G162" s="43">
        <v>44742</v>
      </c>
      <c r="H162" s="44" t="s">
        <v>32</v>
      </c>
      <c r="I162" s="44" t="s">
        <v>33</v>
      </c>
      <c r="J162" s="42" t="s">
        <v>954</v>
      </c>
      <c r="K162" s="44" t="s">
        <v>44</v>
      </c>
      <c r="L162" s="44" t="s">
        <v>33</v>
      </c>
      <c r="M162" s="44" t="s">
        <v>37</v>
      </c>
      <c r="N162" s="42" t="s">
        <v>955</v>
      </c>
      <c r="O162" s="44" t="s">
        <v>53</v>
      </c>
      <c r="P162" s="44" t="s">
        <v>54</v>
      </c>
      <c r="Q162" s="264">
        <v>8600</v>
      </c>
      <c r="R162" s="264">
        <v>8600</v>
      </c>
      <c r="S162" s="49">
        <v>0</v>
      </c>
      <c r="T162" s="44" t="s">
        <v>88</v>
      </c>
      <c r="U162" s="159" t="s">
        <v>89</v>
      </c>
      <c r="V162" s="44" t="s">
        <v>32</v>
      </c>
      <c r="W162" s="158"/>
      <c r="X162" s="51">
        <f>DATE(YEAR(D162) + 3, MONTH(D162), DAY(D162))</f>
        <v>45566</v>
      </c>
      <c r="Y162" s="51">
        <f>DATE(YEAR(E162) + 6, MONTH(E162), DAY(E162))</f>
        <v>46934</v>
      </c>
      <c r="Z162" s="44" t="s">
        <v>33</v>
      </c>
      <c r="AA162" s="51" t="s">
        <v>44</v>
      </c>
      <c r="AB162" s="44" t="s">
        <v>33</v>
      </c>
      <c r="AC162" s="44"/>
    </row>
    <row r="163" spans="1:183" s="44" customFormat="1" ht="75" hidden="1" customHeight="1">
      <c r="A163" s="44" t="s">
        <v>956</v>
      </c>
      <c r="B163" s="42" t="s">
        <v>957</v>
      </c>
      <c r="C163" s="42" t="s">
        <v>957</v>
      </c>
      <c r="D163" s="267" t="s">
        <v>958</v>
      </c>
      <c r="E163" s="161" t="s">
        <v>959</v>
      </c>
      <c r="F163" s="42" t="s">
        <v>44</v>
      </c>
      <c r="G163" s="161" t="s">
        <v>959</v>
      </c>
      <c r="H163" s="42" t="s">
        <v>49</v>
      </c>
      <c r="I163" s="44" t="s">
        <v>33</v>
      </c>
      <c r="J163" s="42" t="s">
        <v>960</v>
      </c>
      <c r="K163" s="44" t="s">
        <v>44</v>
      </c>
      <c r="M163" s="42" t="s">
        <v>37</v>
      </c>
      <c r="N163" s="42" t="s">
        <v>585</v>
      </c>
      <c r="O163" s="42" t="s">
        <v>205</v>
      </c>
      <c r="P163" s="42" t="s">
        <v>40</v>
      </c>
      <c r="Q163" s="131">
        <v>8280</v>
      </c>
      <c r="R163" s="131">
        <v>8280</v>
      </c>
      <c r="S163" s="57">
        <v>0</v>
      </c>
      <c r="T163" s="42" t="s">
        <v>88</v>
      </c>
      <c r="U163" s="42" t="s">
        <v>55</v>
      </c>
      <c r="V163" s="30" t="s">
        <v>32</v>
      </c>
      <c r="W163" s="29" t="s">
        <v>33</v>
      </c>
      <c r="X163" s="41">
        <f>DATE(YEAR('[1]Expired Contracts'!D1306) + 3, MONTH('[1]Expired Contracts'!D1306), DAY('[1]Expired Contracts'!D1306))</f>
        <v>1096</v>
      </c>
      <c r="Y163" s="41">
        <v>45698</v>
      </c>
      <c r="Z163" s="29" t="s">
        <v>44</v>
      </c>
      <c r="AA163" s="29" t="s">
        <v>44</v>
      </c>
      <c r="AB163" s="29" t="s">
        <v>33</v>
      </c>
      <c r="AC163" s="30"/>
    </row>
    <row r="164" spans="1:183" s="44" customFormat="1" ht="75" hidden="1" customHeight="1">
      <c r="A164" s="75" t="s">
        <v>670</v>
      </c>
      <c r="B164" s="75" t="s">
        <v>961</v>
      </c>
      <c r="C164" s="75" t="s">
        <v>672</v>
      </c>
      <c r="D164" s="76">
        <v>44044</v>
      </c>
      <c r="E164" s="76">
        <v>44773</v>
      </c>
      <c r="F164" s="75" t="s">
        <v>44</v>
      </c>
      <c r="G164" s="76">
        <v>44773</v>
      </c>
      <c r="H164" s="75" t="s">
        <v>32</v>
      </c>
      <c r="I164" s="95" t="s">
        <v>33</v>
      </c>
      <c r="J164" s="75" t="s">
        <v>704</v>
      </c>
      <c r="K164" s="75" t="s">
        <v>44</v>
      </c>
      <c r="L164" s="170" t="s">
        <v>705</v>
      </c>
      <c r="M164" s="75" t="s">
        <v>37</v>
      </c>
      <c r="N164" s="75" t="s">
        <v>585</v>
      </c>
      <c r="O164" s="75" t="s">
        <v>205</v>
      </c>
      <c r="P164" s="75" t="s">
        <v>40</v>
      </c>
      <c r="Q164" s="172">
        <v>3753</v>
      </c>
      <c r="R164" s="172">
        <v>7506</v>
      </c>
      <c r="S164" s="104">
        <v>0</v>
      </c>
      <c r="T164" s="75" t="s">
        <v>79</v>
      </c>
      <c r="U164" s="75" t="s">
        <v>55</v>
      </c>
      <c r="V164" s="15" t="s">
        <v>32</v>
      </c>
      <c r="W164" s="22" t="s">
        <v>33</v>
      </c>
      <c r="X164" s="26">
        <f t="shared" ref="X164:Y166" si="13">DATE(YEAR(D164) + 3, MONTH(D164), DAY(D164))</f>
        <v>45139</v>
      </c>
      <c r="Y164" s="26">
        <f t="shared" si="13"/>
        <v>45869</v>
      </c>
      <c r="Z164" s="22" t="s">
        <v>44</v>
      </c>
      <c r="AA164" s="22" t="s">
        <v>44</v>
      </c>
      <c r="AB164" s="22" t="s">
        <v>33</v>
      </c>
      <c r="AC164" s="26" t="s">
        <v>69</v>
      </c>
    </row>
    <row r="165" spans="1:183" s="44" customFormat="1" ht="75" hidden="1" customHeight="1">
      <c r="A165" s="11" t="s">
        <v>962</v>
      </c>
      <c r="B165" s="198" t="s">
        <v>963</v>
      </c>
      <c r="C165" s="246" t="s">
        <v>964</v>
      </c>
      <c r="D165" s="268">
        <v>44713</v>
      </c>
      <c r="E165" s="87">
        <v>45016</v>
      </c>
      <c r="F165" s="11" t="s">
        <v>44</v>
      </c>
      <c r="G165" s="10">
        <v>45016</v>
      </c>
      <c r="H165" s="11" t="s">
        <v>32</v>
      </c>
      <c r="I165" s="11" t="s">
        <v>33</v>
      </c>
      <c r="J165" s="11" t="s">
        <v>965</v>
      </c>
      <c r="K165" s="11" t="s">
        <v>35</v>
      </c>
      <c r="L165" s="269">
        <v>35866582</v>
      </c>
      <c r="M165" s="11" t="s">
        <v>37</v>
      </c>
      <c r="N165" s="11" t="s">
        <v>452</v>
      </c>
      <c r="O165" s="11" t="s">
        <v>453</v>
      </c>
      <c r="P165" s="11" t="s">
        <v>40</v>
      </c>
      <c r="Q165" s="14">
        <v>7500</v>
      </c>
      <c r="R165" s="14">
        <v>7500</v>
      </c>
      <c r="S165" s="14">
        <v>0</v>
      </c>
      <c r="T165" s="11" t="s">
        <v>79</v>
      </c>
      <c r="U165" s="11" t="s">
        <v>55</v>
      </c>
      <c r="V165" s="11" t="s">
        <v>32</v>
      </c>
      <c r="W165" s="11"/>
      <c r="X165" s="10">
        <f t="shared" si="13"/>
        <v>45809</v>
      </c>
      <c r="Y165" s="10">
        <f t="shared" si="13"/>
        <v>46112</v>
      </c>
      <c r="Z165" s="11" t="s">
        <v>33</v>
      </c>
      <c r="AA165" s="11" t="s">
        <v>44</v>
      </c>
      <c r="AB165" s="11" t="s">
        <v>33</v>
      </c>
      <c r="AC165" s="11"/>
      <c r="AD165" s="162"/>
    </row>
    <row r="166" spans="1:183" s="44" customFormat="1" ht="15" customHeight="1">
      <c r="A166" s="11" t="s">
        <v>966</v>
      </c>
      <c r="B166" s="8" t="s">
        <v>967</v>
      </c>
      <c r="C166" s="8" t="s">
        <v>968</v>
      </c>
      <c r="D166" s="10">
        <v>43678</v>
      </c>
      <c r="E166" s="10">
        <v>44742</v>
      </c>
      <c r="F166" s="11" t="s">
        <v>44</v>
      </c>
      <c r="G166" s="10">
        <v>44742</v>
      </c>
      <c r="H166" s="11" t="s">
        <v>32</v>
      </c>
      <c r="I166" s="11" t="s">
        <v>33</v>
      </c>
      <c r="J166" s="11" t="s">
        <v>969</v>
      </c>
      <c r="K166" s="11" t="s">
        <v>44</v>
      </c>
      <c r="L166" s="11" t="s">
        <v>970</v>
      </c>
      <c r="M166" s="8" t="s">
        <v>37</v>
      </c>
      <c r="N166" s="11" t="s">
        <v>431</v>
      </c>
      <c r="O166" s="11" t="s">
        <v>148</v>
      </c>
      <c r="P166" s="11" t="s">
        <v>67</v>
      </c>
      <c r="Q166" s="13">
        <v>2000</v>
      </c>
      <c r="R166" s="13">
        <v>6000</v>
      </c>
      <c r="S166" s="14">
        <v>0</v>
      </c>
      <c r="T166" s="11" t="s">
        <v>88</v>
      </c>
      <c r="U166" s="8" t="s">
        <v>55</v>
      </c>
      <c r="V166" s="11" t="s">
        <v>32</v>
      </c>
      <c r="W166" s="11" t="s">
        <v>33</v>
      </c>
      <c r="X166" s="10">
        <f t="shared" si="13"/>
        <v>44774</v>
      </c>
      <c r="Y166" s="10">
        <f t="shared" si="13"/>
        <v>45838</v>
      </c>
      <c r="Z166" s="11" t="s">
        <v>33</v>
      </c>
      <c r="AA166" s="11" t="s">
        <v>44</v>
      </c>
      <c r="AB166" s="11" t="s">
        <v>33</v>
      </c>
      <c r="AC166" s="10" t="s">
        <v>45</v>
      </c>
      <c r="AD166" s="162"/>
    </row>
    <row r="167" spans="1:183" hidden="1">
      <c r="A167" s="8" t="s">
        <v>971</v>
      </c>
      <c r="B167" s="8" t="s">
        <v>972</v>
      </c>
      <c r="C167" s="8" t="s">
        <v>672</v>
      </c>
      <c r="D167" s="9">
        <v>44213</v>
      </c>
      <c r="E167" s="9">
        <v>44652</v>
      </c>
      <c r="F167" s="8" t="s">
        <v>44</v>
      </c>
      <c r="G167" s="9">
        <v>44652</v>
      </c>
      <c r="H167" s="8" t="s">
        <v>49</v>
      </c>
      <c r="I167" s="11" t="s">
        <v>33</v>
      </c>
      <c r="J167" s="8" t="s">
        <v>973</v>
      </c>
      <c r="K167" s="11" t="s">
        <v>44</v>
      </c>
      <c r="L167" s="12" t="s">
        <v>974</v>
      </c>
      <c r="M167" s="8" t="s">
        <v>37</v>
      </c>
      <c r="N167" s="8" t="s">
        <v>585</v>
      </c>
      <c r="O167" s="8" t="s">
        <v>205</v>
      </c>
      <c r="P167" s="8" t="s">
        <v>40</v>
      </c>
      <c r="Q167" s="13">
        <v>3703</v>
      </c>
      <c r="R167" s="13">
        <v>3703</v>
      </c>
      <c r="S167" s="28">
        <v>0</v>
      </c>
      <c r="T167" s="8" t="s">
        <v>79</v>
      </c>
      <c r="U167" s="8" t="s">
        <v>55</v>
      </c>
      <c r="V167" s="8" t="s">
        <v>32</v>
      </c>
      <c r="W167" s="11" t="s">
        <v>33</v>
      </c>
      <c r="X167" s="10">
        <f>DATE(YEAR(D167) + 3, MONTH(D167), DAY(D167))</f>
        <v>45308</v>
      </c>
      <c r="Y167" s="10">
        <f>DATE(YEAR(E173) + 3, MONTH(E173), DAY(E173))</f>
        <v>46233</v>
      </c>
      <c r="Z167" s="11" t="s">
        <v>44</v>
      </c>
      <c r="AA167" s="11" t="s">
        <v>44</v>
      </c>
      <c r="AB167" s="11" t="s">
        <v>33</v>
      </c>
      <c r="AC167" s="10" t="s">
        <v>69</v>
      </c>
    </row>
    <row r="168" spans="1:183" ht="30">
      <c r="A168" s="8" t="s">
        <v>975</v>
      </c>
      <c r="B168" s="8" t="s">
        <v>976</v>
      </c>
      <c r="C168" s="8" t="s">
        <v>977</v>
      </c>
      <c r="D168" s="128">
        <v>44805</v>
      </c>
      <c r="E168" s="128">
        <v>46630</v>
      </c>
      <c r="F168" s="8" t="s">
        <v>49</v>
      </c>
      <c r="G168" s="9">
        <v>46996</v>
      </c>
      <c r="H168" s="11" t="s">
        <v>428</v>
      </c>
      <c r="I168" s="10">
        <v>46265</v>
      </c>
      <c r="J168" s="121" t="s">
        <v>978</v>
      </c>
      <c r="K168" s="8" t="s">
        <v>44</v>
      </c>
      <c r="L168" s="94">
        <v>1359357</v>
      </c>
      <c r="M168" s="8" t="s">
        <v>37</v>
      </c>
      <c r="N168" s="8" t="s">
        <v>979</v>
      </c>
      <c r="O168" s="8" t="s">
        <v>148</v>
      </c>
      <c r="P168" s="11" t="s">
        <v>168</v>
      </c>
      <c r="Q168" s="56">
        <v>0</v>
      </c>
      <c r="R168" s="56">
        <v>0</v>
      </c>
      <c r="S168" s="28">
        <v>0</v>
      </c>
      <c r="T168" s="8" t="s">
        <v>42</v>
      </c>
      <c r="U168" s="8" t="s">
        <v>55</v>
      </c>
      <c r="V168" s="11" t="s">
        <v>49</v>
      </c>
      <c r="W168" s="11"/>
      <c r="X168" s="10">
        <f>DATE(YEAR(D168) + 3, MONTH(D168), DAY(D168))</f>
        <v>45901</v>
      </c>
      <c r="Y168" s="10">
        <f>DATE(YEAR(E168) + 6, MONTH(E168), DAY(E168))</f>
        <v>48822</v>
      </c>
      <c r="Z168" s="11" t="s">
        <v>33</v>
      </c>
      <c r="AA168" s="11" t="s">
        <v>44</v>
      </c>
      <c r="AB168" s="11" t="s">
        <v>33</v>
      </c>
      <c r="AC168" s="11" t="s">
        <v>58</v>
      </c>
      <c r="AE168" s="252"/>
      <c r="AF168" s="252"/>
      <c r="AG168" s="252"/>
      <c r="AH168" s="252"/>
      <c r="AI168" s="252"/>
      <c r="AJ168" s="252"/>
      <c r="AK168" s="252"/>
      <c r="AL168" s="252"/>
      <c r="AM168" s="252"/>
      <c r="AN168" s="252"/>
      <c r="AO168" s="252"/>
      <c r="AP168" s="252"/>
      <c r="AQ168" s="252"/>
      <c r="AR168" s="252"/>
      <c r="AS168" s="252"/>
      <c r="AT168" s="252"/>
      <c r="AU168" s="252"/>
      <c r="AV168" s="252"/>
      <c r="AW168" s="252"/>
      <c r="AX168" s="252"/>
      <c r="AY168" s="252"/>
      <c r="AZ168" s="252"/>
      <c r="BA168" s="252"/>
      <c r="BB168" s="252"/>
      <c r="BC168" s="252"/>
      <c r="BD168" s="252"/>
      <c r="BE168" s="252"/>
      <c r="BF168" s="252"/>
      <c r="BG168" s="252"/>
      <c r="BH168" s="252"/>
      <c r="BI168" s="252"/>
      <c r="BJ168" s="252"/>
      <c r="BK168" s="252"/>
      <c r="BL168" s="252"/>
      <c r="BM168" s="252"/>
      <c r="BN168" s="252"/>
      <c r="BO168" s="252"/>
      <c r="BP168" s="252"/>
      <c r="BQ168" s="252"/>
      <c r="BR168" s="252"/>
      <c r="BS168" s="252"/>
      <c r="BT168" s="252"/>
      <c r="BU168" s="252"/>
      <c r="BV168" s="252"/>
      <c r="BW168" s="252"/>
      <c r="BX168" s="252"/>
      <c r="BY168" s="252"/>
      <c r="BZ168" s="252"/>
      <c r="CA168" s="252"/>
      <c r="CB168" s="252"/>
      <c r="CC168" s="252"/>
      <c r="CD168" s="252"/>
      <c r="CE168" s="252"/>
      <c r="CF168" s="252"/>
      <c r="CG168" s="252"/>
      <c r="CH168" s="252"/>
      <c r="CI168" s="252"/>
      <c r="CJ168" s="252"/>
      <c r="CK168" s="252"/>
      <c r="CL168" s="252"/>
      <c r="CM168" s="252"/>
      <c r="CN168" s="252"/>
      <c r="CO168" s="252"/>
      <c r="CP168" s="252"/>
      <c r="CQ168" s="252"/>
      <c r="CR168" s="252"/>
      <c r="CS168" s="252"/>
      <c r="CT168" s="252"/>
      <c r="CU168" s="252"/>
      <c r="CV168" s="252"/>
      <c r="CW168" s="252"/>
      <c r="CX168" s="252"/>
      <c r="CY168" s="252"/>
      <c r="CZ168" s="252"/>
      <c r="DA168" s="252"/>
      <c r="DB168" s="252"/>
      <c r="DC168" s="252"/>
      <c r="DD168" s="252"/>
      <c r="DE168" s="252"/>
      <c r="DF168" s="252"/>
      <c r="DG168" s="252"/>
      <c r="DH168" s="252"/>
      <c r="DI168" s="252"/>
      <c r="DJ168" s="252"/>
      <c r="DK168" s="252"/>
      <c r="DL168" s="252"/>
      <c r="DM168" s="252"/>
      <c r="DN168" s="252"/>
      <c r="DO168" s="252"/>
      <c r="DP168" s="252"/>
      <c r="DQ168" s="252"/>
      <c r="DR168" s="252"/>
      <c r="DS168" s="252"/>
      <c r="DT168" s="252"/>
      <c r="DU168" s="252"/>
      <c r="DV168" s="252"/>
      <c r="DW168" s="252"/>
      <c r="DX168" s="252"/>
      <c r="DY168" s="252"/>
      <c r="DZ168" s="252"/>
      <c r="EA168" s="252"/>
      <c r="EB168" s="252"/>
      <c r="EC168" s="252"/>
      <c r="ED168" s="252"/>
      <c r="EE168" s="252"/>
      <c r="EF168" s="252"/>
      <c r="EG168" s="252"/>
      <c r="EH168" s="252"/>
      <c r="EI168" s="252"/>
      <c r="EJ168" s="252"/>
      <c r="EK168" s="252"/>
      <c r="EL168" s="252"/>
      <c r="EM168" s="252"/>
      <c r="EN168" s="252"/>
      <c r="EO168" s="252"/>
      <c r="EP168" s="252"/>
      <c r="EQ168" s="252"/>
      <c r="ER168" s="252"/>
      <c r="ES168" s="252"/>
      <c r="ET168" s="252"/>
      <c r="EU168" s="252"/>
      <c r="EV168" s="252"/>
      <c r="EW168" s="252"/>
      <c r="EX168" s="252"/>
      <c r="EY168" s="252"/>
      <c r="EZ168" s="252"/>
      <c r="FA168" s="252"/>
      <c r="FB168" s="252"/>
      <c r="FC168" s="252"/>
      <c r="FD168" s="252"/>
      <c r="FE168" s="252"/>
      <c r="FF168" s="252"/>
      <c r="FG168" s="252"/>
      <c r="FH168" s="252"/>
      <c r="FI168" s="252"/>
      <c r="FJ168" s="252"/>
      <c r="FK168" s="252"/>
      <c r="FL168" s="252"/>
      <c r="FM168" s="252"/>
      <c r="FN168" s="252"/>
      <c r="FO168" s="252"/>
      <c r="FP168" s="252"/>
      <c r="FQ168" s="252"/>
      <c r="FR168" s="252"/>
      <c r="FS168" s="252"/>
      <c r="FT168" s="252"/>
      <c r="FU168" s="252"/>
      <c r="FV168" s="252"/>
      <c r="FW168" s="252"/>
      <c r="FX168" s="252"/>
      <c r="FY168" s="252"/>
      <c r="FZ168" s="252"/>
      <c r="GA168" s="252"/>
    </row>
    <row r="169" spans="1:183" ht="30" hidden="1">
      <c r="A169" s="8" t="s">
        <v>980</v>
      </c>
      <c r="B169" s="8" t="s">
        <v>981</v>
      </c>
      <c r="C169" s="8" t="s">
        <v>982</v>
      </c>
      <c r="D169" s="128">
        <v>44958</v>
      </c>
      <c r="E169" s="128">
        <v>45688</v>
      </c>
      <c r="F169" s="8" t="s">
        <v>49</v>
      </c>
      <c r="G169" s="9">
        <v>46418</v>
      </c>
      <c r="H169" s="11" t="s">
        <v>49</v>
      </c>
      <c r="I169" s="10">
        <v>45078</v>
      </c>
      <c r="J169" s="121" t="s">
        <v>983</v>
      </c>
      <c r="K169" s="8" t="s">
        <v>381</v>
      </c>
      <c r="L169" s="94">
        <v>6903140</v>
      </c>
      <c r="M169" s="8" t="s">
        <v>51</v>
      </c>
      <c r="N169" s="8" t="s">
        <v>612</v>
      </c>
      <c r="O169" s="8" t="s">
        <v>453</v>
      </c>
      <c r="P169" s="11" t="s">
        <v>40</v>
      </c>
      <c r="Q169" s="56">
        <v>750000</v>
      </c>
      <c r="R169" s="56">
        <v>3000000</v>
      </c>
      <c r="S169" s="28">
        <v>0</v>
      </c>
      <c r="T169" s="8" t="s">
        <v>42</v>
      </c>
      <c r="U169" s="8" t="s">
        <v>55</v>
      </c>
      <c r="V169" s="11" t="s">
        <v>49</v>
      </c>
      <c r="W169" s="11" t="s">
        <v>32</v>
      </c>
      <c r="X169" s="10">
        <f>DATE(YEAR(D169) + 3, MONTH(D169), DAY(D169))</f>
        <v>46054</v>
      </c>
      <c r="Y169" s="10">
        <f>DATE(YEAR(E169) + 6, MONTH(E169), DAY(E169))</f>
        <v>47879</v>
      </c>
      <c r="Z169" s="11" t="s">
        <v>57</v>
      </c>
      <c r="AA169" s="11" t="s">
        <v>57</v>
      </c>
      <c r="AB169" s="11" t="s">
        <v>57</v>
      </c>
      <c r="AC169" s="11" t="s">
        <v>149</v>
      </c>
      <c r="AE169" s="252"/>
      <c r="AF169" s="252"/>
      <c r="AG169" s="252"/>
      <c r="AH169" s="252"/>
      <c r="AI169" s="252"/>
      <c r="AJ169" s="252"/>
      <c r="AK169" s="252"/>
      <c r="AL169" s="252"/>
      <c r="AM169" s="252"/>
      <c r="AN169" s="252"/>
      <c r="AO169" s="252"/>
      <c r="AP169" s="252"/>
      <c r="AQ169" s="252"/>
      <c r="AR169" s="252"/>
      <c r="AS169" s="252"/>
      <c r="AT169" s="252"/>
      <c r="AU169" s="252"/>
      <c r="AV169" s="252"/>
      <c r="AW169" s="252"/>
      <c r="AX169" s="252"/>
      <c r="AY169" s="252"/>
      <c r="AZ169" s="252"/>
      <c r="BA169" s="252"/>
      <c r="BB169" s="252"/>
      <c r="BC169" s="252"/>
      <c r="BD169" s="252"/>
      <c r="BE169" s="252"/>
      <c r="BF169" s="252"/>
      <c r="BG169" s="252"/>
      <c r="BH169" s="252"/>
      <c r="BI169" s="252"/>
      <c r="BJ169" s="252"/>
      <c r="BK169" s="252"/>
      <c r="BL169" s="252"/>
      <c r="BM169" s="252"/>
      <c r="BN169" s="252"/>
      <c r="BO169" s="252"/>
      <c r="BP169" s="252"/>
      <c r="BQ169" s="252"/>
      <c r="BR169" s="252"/>
      <c r="BS169" s="252"/>
      <c r="BT169" s="252"/>
      <c r="BU169" s="252"/>
      <c r="BV169" s="252"/>
      <c r="BW169" s="252"/>
      <c r="BX169" s="252"/>
      <c r="BY169" s="252"/>
      <c r="BZ169" s="252"/>
      <c r="CA169" s="252"/>
      <c r="CB169" s="252"/>
      <c r="CC169" s="252"/>
      <c r="CD169" s="252"/>
      <c r="CE169" s="252"/>
      <c r="CF169" s="252"/>
      <c r="CG169" s="252"/>
      <c r="CH169" s="252"/>
      <c r="CI169" s="252"/>
      <c r="CJ169" s="252"/>
      <c r="CK169" s="252"/>
      <c r="CL169" s="252"/>
      <c r="CM169" s="252"/>
      <c r="CN169" s="252"/>
      <c r="CO169" s="252"/>
      <c r="CP169" s="252"/>
      <c r="CQ169" s="252"/>
      <c r="CR169" s="252"/>
      <c r="CS169" s="252"/>
      <c r="CT169" s="252"/>
      <c r="CU169" s="252"/>
      <c r="CV169" s="252"/>
      <c r="CW169" s="252"/>
      <c r="CX169" s="252"/>
      <c r="CY169" s="252"/>
      <c r="CZ169" s="252"/>
      <c r="DA169" s="252"/>
      <c r="DB169" s="252"/>
      <c r="DC169" s="252"/>
      <c r="DD169" s="252"/>
      <c r="DE169" s="252"/>
      <c r="DF169" s="252"/>
      <c r="DG169" s="252"/>
      <c r="DH169" s="252"/>
      <c r="DI169" s="252"/>
      <c r="DJ169" s="252"/>
      <c r="DK169" s="252"/>
      <c r="DL169" s="252"/>
      <c r="DM169" s="252"/>
      <c r="DN169" s="252"/>
      <c r="DO169" s="252"/>
      <c r="DP169" s="252"/>
      <c r="DQ169" s="252"/>
      <c r="DR169" s="252"/>
      <c r="DS169" s="252"/>
      <c r="DT169" s="252"/>
      <c r="DU169" s="252"/>
      <c r="DV169" s="252"/>
      <c r="DW169" s="252"/>
      <c r="DX169" s="252"/>
      <c r="DY169" s="252"/>
      <c r="DZ169" s="252"/>
      <c r="EA169" s="252"/>
      <c r="EB169" s="252"/>
      <c r="EC169" s="252"/>
      <c r="ED169" s="252"/>
      <c r="EE169" s="252"/>
      <c r="EF169" s="252"/>
      <c r="EG169" s="252"/>
      <c r="EH169" s="252"/>
      <c r="EI169" s="252"/>
      <c r="EJ169" s="252"/>
      <c r="EK169" s="252"/>
      <c r="EL169" s="252"/>
      <c r="EM169" s="252"/>
      <c r="EN169" s="252"/>
      <c r="EO169" s="252"/>
      <c r="EP169" s="252"/>
      <c r="EQ169" s="252"/>
      <c r="ER169" s="252"/>
      <c r="ES169" s="252"/>
      <c r="ET169" s="252"/>
      <c r="EU169" s="252"/>
      <c r="EV169" s="252"/>
      <c r="EW169" s="252"/>
      <c r="EX169" s="252"/>
      <c r="EY169" s="252"/>
      <c r="EZ169" s="252"/>
      <c r="FA169" s="252"/>
      <c r="FB169" s="252"/>
      <c r="FC169" s="252"/>
      <c r="FD169" s="252"/>
      <c r="FE169" s="252"/>
      <c r="FF169" s="252"/>
      <c r="FG169" s="252"/>
      <c r="FH169" s="252"/>
      <c r="FI169" s="252"/>
      <c r="FJ169" s="252"/>
      <c r="FK169" s="252"/>
      <c r="FL169" s="252"/>
      <c r="FM169" s="252"/>
      <c r="FN169" s="252"/>
      <c r="FO169" s="252"/>
      <c r="FP169" s="252"/>
      <c r="FQ169" s="252"/>
      <c r="FR169" s="252"/>
      <c r="FS169" s="252"/>
      <c r="FT169" s="252"/>
      <c r="FU169" s="252"/>
      <c r="FV169" s="252"/>
      <c r="FW169" s="252"/>
      <c r="FX169" s="252"/>
      <c r="FY169" s="252"/>
      <c r="FZ169" s="252"/>
      <c r="GA169" s="252"/>
    </row>
    <row r="170" spans="1:183" ht="45" hidden="1">
      <c r="A170" s="8" t="s">
        <v>984</v>
      </c>
      <c r="B170" s="8" t="s">
        <v>985</v>
      </c>
      <c r="C170" s="8" t="s">
        <v>986</v>
      </c>
      <c r="D170" s="9">
        <v>42832</v>
      </c>
      <c r="E170" s="9">
        <v>45559</v>
      </c>
      <c r="F170" s="8" t="s">
        <v>44</v>
      </c>
      <c r="G170" s="9">
        <v>45559</v>
      </c>
      <c r="H170" s="8" t="s">
        <v>49</v>
      </c>
      <c r="I170" s="8"/>
      <c r="J170" s="8" t="s">
        <v>987</v>
      </c>
      <c r="K170" s="8" t="s">
        <v>35</v>
      </c>
      <c r="L170" s="8"/>
      <c r="M170" s="8" t="s">
        <v>51</v>
      </c>
      <c r="N170" s="8" t="s">
        <v>256</v>
      </c>
      <c r="O170" s="8" t="s">
        <v>222</v>
      </c>
      <c r="P170" s="8" t="s">
        <v>168</v>
      </c>
      <c r="Q170" s="8"/>
      <c r="R170" s="8"/>
      <c r="S170" s="28">
        <v>0</v>
      </c>
      <c r="T170" s="8" t="s">
        <v>42</v>
      </c>
      <c r="U170" s="8" t="s">
        <v>55</v>
      </c>
      <c r="V170" s="8" t="s">
        <v>49</v>
      </c>
      <c r="W170" s="8" t="s">
        <v>32</v>
      </c>
      <c r="X170" s="10">
        <f>DATE(YEAR(D170) + 3, MONTH(D170), DAY(D170))</f>
        <v>43928</v>
      </c>
      <c r="Y170" s="10">
        <f>DATE(YEAR(E170) + 6, MONTH(E170), DAY(E170))</f>
        <v>47750</v>
      </c>
      <c r="Z170" s="10" t="s">
        <v>33</v>
      </c>
      <c r="AA170" s="11" t="s">
        <v>44</v>
      </c>
      <c r="AB170" s="11" t="s">
        <v>33</v>
      </c>
      <c r="AC170" s="10" t="s">
        <v>155</v>
      </c>
    </row>
    <row r="171" spans="1:183" ht="75" hidden="1">
      <c r="A171" s="8" t="s">
        <v>988</v>
      </c>
      <c r="B171" s="239" t="s">
        <v>989</v>
      </c>
      <c r="C171" s="8" t="s">
        <v>990</v>
      </c>
      <c r="D171" s="87">
        <v>44816</v>
      </c>
      <c r="E171" s="87">
        <v>45747</v>
      </c>
      <c r="F171" s="11" t="s">
        <v>33</v>
      </c>
      <c r="G171" s="10">
        <v>45747</v>
      </c>
      <c r="H171" s="11" t="s">
        <v>32</v>
      </c>
      <c r="I171" s="11"/>
      <c r="J171" s="11" t="s">
        <v>991</v>
      </c>
      <c r="K171" s="11" t="s">
        <v>35</v>
      </c>
      <c r="L171" s="270" t="s">
        <v>992</v>
      </c>
      <c r="M171" s="11" t="s">
        <v>37</v>
      </c>
      <c r="N171" s="11" t="s">
        <v>993</v>
      </c>
      <c r="O171" s="11" t="s">
        <v>375</v>
      </c>
      <c r="P171" s="11"/>
      <c r="Q171" s="14">
        <v>22258</v>
      </c>
      <c r="R171" s="14">
        <v>57500</v>
      </c>
      <c r="S171" s="14"/>
      <c r="T171" s="46" t="s">
        <v>42</v>
      </c>
      <c r="U171" s="11" t="s">
        <v>55</v>
      </c>
      <c r="V171" s="11" t="s">
        <v>32</v>
      </c>
      <c r="W171" s="50"/>
      <c r="X171" s="11"/>
      <c r="Y171" s="11"/>
      <c r="Z171" s="11"/>
      <c r="AA171" s="11"/>
      <c r="AB171" s="11"/>
      <c r="AC171" s="11"/>
    </row>
    <row r="172" spans="1:183">
      <c r="A172" s="8" t="s">
        <v>994</v>
      </c>
      <c r="B172" s="8" t="s">
        <v>995</v>
      </c>
      <c r="C172" s="8" t="s">
        <v>996</v>
      </c>
      <c r="D172" s="9">
        <v>44682</v>
      </c>
      <c r="E172" s="9">
        <v>45748</v>
      </c>
      <c r="F172" s="8" t="s">
        <v>44</v>
      </c>
      <c r="G172" s="9">
        <v>45748</v>
      </c>
      <c r="H172" s="8" t="s">
        <v>49</v>
      </c>
      <c r="I172" s="9" t="s">
        <v>33</v>
      </c>
      <c r="J172" s="8" t="s">
        <v>997</v>
      </c>
      <c r="K172" s="88" t="s">
        <v>44</v>
      </c>
      <c r="L172" s="94" t="s">
        <v>998</v>
      </c>
      <c r="M172" s="8" t="s">
        <v>37</v>
      </c>
      <c r="N172" s="8" t="s">
        <v>431</v>
      </c>
      <c r="O172" s="8" t="s">
        <v>148</v>
      </c>
      <c r="P172" s="8" t="s">
        <v>67</v>
      </c>
      <c r="Q172" s="13">
        <v>100000</v>
      </c>
      <c r="R172" s="13">
        <v>300000</v>
      </c>
      <c r="S172" s="28">
        <v>0</v>
      </c>
      <c r="T172" s="84" t="s">
        <v>42</v>
      </c>
      <c r="U172" s="8" t="s">
        <v>55</v>
      </c>
      <c r="V172" s="11" t="s">
        <v>49</v>
      </c>
      <c r="W172" s="11" t="s">
        <v>33</v>
      </c>
      <c r="X172" s="10">
        <f t="shared" ref="X172:Y186" si="14">DATE(YEAR(D172) + 3, MONTH(D172), DAY(D172))</f>
        <v>45778</v>
      </c>
      <c r="Y172" s="10">
        <f t="shared" si="14"/>
        <v>46844</v>
      </c>
      <c r="Z172" s="10" t="s">
        <v>33</v>
      </c>
      <c r="AA172" s="11" t="s">
        <v>44</v>
      </c>
      <c r="AB172" s="11" t="s">
        <v>33</v>
      </c>
      <c r="AC172" s="10" t="s">
        <v>141</v>
      </c>
    </row>
    <row r="173" spans="1:183" hidden="1">
      <c r="A173" s="11" t="s">
        <v>999</v>
      </c>
      <c r="B173" s="271" t="s">
        <v>1000</v>
      </c>
      <c r="C173" s="272" t="s">
        <v>1001</v>
      </c>
      <c r="D173" s="87">
        <v>44886</v>
      </c>
      <c r="E173" s="87">
        <v>45137</v>
      </c>
      <c r="F173" s="11" t="s">
        <v>44</v>
      </c>
      <c r="G173" s="87">
        <v>45137</v>
      </c>
      <c r="H173" s="11" t="s">
        <v>32</v>
      </c>
      <c r="I173" s="11" t="s">
        <v>33</v>
      </c>
      <c r="J173" s="11" t="s">
        <v>1002</v>
      </c>
      <c r="K173" s="7" t="s">
        <v>381</v>
      </c>
      <c r="L173" s="117">
        <v>7227157</v>
      </c>
      <c r="M173" s="7" t="s">
        <v>37</v>
      </c>
      <c r="N173" s="7" t="s">
        <v>854</v>
      </c>
      <c r="O173" s="7" t="s">
        <v>86</v>
      </c>
      <c r="P173" s="7" t="s">
        <v>54</v>
      </c>
      <c r="Q173" s="273" t="s">
        <v>1003</v>
      </c>
      <c r="R173" s="273" t="s">
        <v>1003</v>
      </c>
      <c r="T173" s="7" t="s">
        <v>42</v>
      </c>
      <c r="U173" s="11" t="s">
        <v>55</v>
      </c>
      <c r="V173" s="11" t="s">
        <v>32</v>
      </c>
      <c r="W173" s="50" t="s">
        <v>33</v>
      </c>
      <c r="X173" s="10">
        <f t="shared" si="14"/>
        <v>45982</v>
      </c>
      <c r="Y173" s="10">
        <f t="shared" si="14"/>
        <v>46233</v>
      </c>
      <c r="Z173" s="11"/>
      <c r="AA173" s="11"/>
      <c r="AB173" s="11"/>
      <c r="AC173" s="11"/>
    </row>
    <row r="174" spans="1:183" hidden="1">
      <c r="A174" s="11" t="s">
        <v>1004</v>
      </c>
      <c r="B174" s="11" t="s">
        <v>1005</v>
      </c>
      <c r="C174" s="11" t="s">
        <v>1006</v>
      </c>
      <c r="D174" s="87">
        <v>44440</v>
      </c>
      <c r="E174" s="87">
        <v>45138</v>
      </c>
      <c r="F174" s="11" t="s">
        <v>1007</v>
      </c>
      <c r="G174" s="10">
        <v>45138</v>
      </c>
      <c r="H174" s="11" t="s">
        <v>32</v>
      </c>
      <c r="I174" s="10" t="s">
        <v>1008</v>
      </c>
      <c r="J174" s="11" t="s">
        <v>1009</v>
      </c>
      <c r="K174" s="88" t="s">
        <v>381</v>
      </c>
      <c r="L174" s="11"/>
      <c r="M174" s="11" t="s">
        <v>51</v>
      </c>
      <c r="N174" s="11" t="s">
        <v>1010</v>
      </c>
      <c r="O174" s="11" t="s">
        <v>406</v>
      </c>
      <c r="P174" s="11" t="s">
        <v>125</v>
      </c>
      <c r="Q174" s="14">
        <f>R174/3</f>
        <v>4858000</v>
      </c>
      <c r="R174" s="14">
        <v>14574000</v>
      </c>
      <c r="S174" s="14">
        <v>0</v>
      </c>
      <c r="T174" s="46" t="s">
        <v>42</v>
      </c>
      <c r="U174" s="11" t="s">
        <v>55</v>
      </c>
      <c r="V174" s="11" t="s">
        <v>1011</v>
      </c>
      <c r="W174" s="50" t="s">
        <v>1012</v>
      </c>
      <c r="X174" s="10">
        <f t="shared" si="14"/>
        <v>45536</v>
      </c>
      <c r="Y174" s="10">
        <f t="shared" si="14"/>
        <v>46234</v>
      </c>
      <c r="Z174" s="11" t="s">
        <v>1013</v>
      </c>
      <c r="AA174" s="11" t="s">
        <v>1013</v>
      </c>
      <c r="AB174" s="11" t="s">
        <v>1013</v>
      </c>
      <c r="AC174" s="11" t="s">
        <v>127</v>
      </c>
    </row>
    <row r="175" spans="1:183" ht="45">
      <c r="A175" s="11" t="s">
        <v>1014</v>
      </c>
      <c r="B175" s="198" t="s">
        <v>1015</v>
      </c>
      <c r="C175" s="120" t="s">
        <v>1016</v>
      </c>
      <c r="D175" s="87">
        <v>44652</v>
      </c>
      <c r="E175" s="87">
        <v>48305</v>
      </c>
      <c r="F175" s="11" t="s">
        <v>44</v>
      </c>
      <c r="G175" s="87">
        <v>48305</v>
      </c>
      <c r="H175" s="11" t="s">
        <v>32</v>
      </c>
      <c r="I175" s="11" t="s">
        <v>33</v>
      </c>
      <c r="J175" s="275" t="s">
        <v>1017</v>
      </c>
      <c r="K175" s="88" t="s">
        <v>853</v>
      </c>
      <c r="L175" s="11"/>
      <c r="M175" s="11" t="s">
        <v>64</v>
      </c>
      <c r="N175" s="11" t="s">
        <v>1018</v>
      </c>
      <c r="O175" s="11" t="s">
        <v>148</v>
      </c>
      <c r="P175" s="101" t="s">
        <v>125</v>
      </c>
      <c r="Q175" s="105">
        <v>213294</v>
      </c>
      <c r="R175" s="118"/>
      <c r="S175" s="105">
        <v>0</v>
      </c>
      <c r="T175" s="7" t="s">
        <v>79</v>
      </c>
      <c r="U175" s="11" t="s">
        <v>89</v>
      </c>
      <c r="V175" s="11" t="s">
        <v>32</v>
      </c>
      <c r="W175" s="121" t="s">
        <v>1019</v>
      </c>
      <c r="X175" s="10">
        <f t="shared" si="14"/>
        <v>45748</v>
      </c>
      <c r="Y175" s="10">
        <f t="shared" si="14"/>
        <v>49400</v>
      </c>
      <c r="Z175" s="11" t="s">
        <v>33</v>
      </c>
      <c r="AA175" s="11" t="s">
        <v>33</v>
      </c>
      <c r="AB175" s="11" t="s">
        <v>57</v>
      </c>
      <c r="AC175" s="11"/>
    </row>
    <row r="176" spans="1:183" ht="60" hidden="1">
      <c r="A176" s="11" t="s">
        <v>1020</v>
      </c>
      <c r="B176" s="8" t="s">
        <v>1021</v>
      </c>
      <c r="C176" s="276" t="s">
        <v>1022</v>
      </c>
      <c r="D176" s="87">
        <v>44927</v>
      </c>
      <c r="E176" s="87">
        <v>45291</v>
      </c>
      <c r="F176" s="11" t="s">
        <v>44</v>
      </c>
      <c r="G176" s="87">
        <v>45291</v>
      </c>
      <c r="H176" s="11" t="s">
        <v>32</v>
      </c>
      <c r="I176" s="11" t="s">
        <v>33</v>
      </c>
      <c r="J176" s="11" t="s">
        <v>671</v>
      </c>
      <c r="K176" s="11" t="s">
        <v>381</v>
      </c>
      <c r="L176" s="117"/>
      <c r="M176" s="11" t="s">
        <v>37</v>
      </c>
      <c r="N176" s="11" t="s">
        <v>585</v>
      </c>
      <c r="O176" s="11" t="s">
        <v>382</v>
      </c>
      <c r="P176" s="11" t="s">
        <v>40</v>
      </c>
      <c r="Q176" s="14">
        <v>77000</v>
      </c>
      <c r="R176" s="14">
        <v>77000</v>
      </c>
      <c r="S176" s="14">
        <v>0</v>
      </c>
      <c r="T176" s="11" t="s">
        <v>79</v>
      </c>
      <c r="U176" s="11" t="s">
        <v>89</v>
      </c>
      <c r="V176" s="11" t="s">
        <v>32</v>
      </c>
      <c r="W176" s="50"/>
      <c r="X176" s="10">
        <f t="shared" si="14"/>
        <v>46023</v>
      </c>
      <c r="Y176" s="10">
        <f t="shared" si="14"/>
        <v>46387</v>
      </c>
      <c r="Z176" s="11" t="s">
        <v>33</v>
      </c>
      <c r="AA176" s="11" t="s">
        <v>33</v>
      </c>
      <c r="AB176" s="11" t="s">
        <v>33</v>
      </c>
      <c r="AC176" s="11"/>
    </row>
    <row r="177" spans="1:145" ht="105" hidden="1">
      <c r="A177" s="11" t="s">
        <v>1020</v>
      </c>
      <c r="B177" s="8" t="s">
        <v>1021</v>
      </c>
      <c r="C177" s="276" t="s">
        <v>1023</v>
      </c>
      <c r="D177" s="87">
        <v>45017</v>
      </c>
      <c r="E177" s="87">
        <v>45016</v>
      </c>
      <c r="F177" s="11" t="s">
        <v>44</v>
      </c>
      <c r="G177" s="10">
        <v>45016</v>
      </c>
      <c r="H177" s="11" t="s">
        <v>32</v>
      </c>
      <c r="I177" s="11" t="s">
        <v>33</v>
      </c>
      <c r="J177" s="11" t="s">
        <v>1024</v>
      </c>
      <c r="K177" s="11" t="s">
        <v>381</v>
      </c>
      <c r="L177" s="94">
        <v>4005060</v>
      </c>
      <c r="M177" s="11" t="s">
        <v>37</v>
      </c>
      <c r="N177" s="11" t="s">
        <v>585</v>
      </c>
      <c r="O177" s="11" t="s">
        <v>382</v>
      </c>
      <c r="P177" s="11" t="s">
        <v>40</v>
      </c>
      <c r="Q177" s="14">
        <v>11000</v>
      </c>
      <c r="R177" s="14">
        <v>11000</v>
      </c>
      <c r="S177" s="14">
        <v>0</v>
      </c>
      <c r="T177" s="11" t="s">
        <v>79</v>
      </c>
      <c r="U177" s="11" t="s">
        <v>89</v>
      </c>
      <c r="V177" s="11" t="s">
        <v>32</v>
      </c>
      <c r="W177" s="50"/>
      <c r="X177" s="10">
        <f t="shared" si="14"/>
        <v>46113</v>
      </c>
      <c r="Y177" s="10">
        <f t="shared" si="14"/>
        <v>46112</v>
      </c>
      <c r="Z177" s="11" t="s">
        <v>33</v>
      </c>
      <c r="AA177" s="11" t="s">
        <v>33</v>
      </c>
      <c r="AB177" s="11" t="s">
        <v>33</v>
      </c>
      <c r="AC177" s="11"/>
    </row>
    <row r="178" spans="1:145" ht="105" hidden="1">
      <c r="A178" s="11" t="s">
        <v>1020</v>
      </c>
      <c r="B178" s="8" t="s">
        <v>1021</v>
      </c>
      <c r="C178" s="276" t="s">
        <v>1023</v>
      </c>
      <c r="D178" s="87">
        <v>45040</v>
      </c>
      <c r="E178" s="87">
        <v>45406</v>
      </c>
      <c r="F178" s="11" t="s">
        <v>44</v>
      </c>
      <c r="G178" s="87">
        <v>45406</v>
      </c>
      <c r="H178" s="11" t="s">
        <v>32</v>
      </c>
      <c r="I178" s="11" t="s">
        <v>33</v>
      </c>
      <c r="J178" s="11" t="s">
        <v>1025</v>
      </c>
      <c r="K178" s="11" t="s">
        <v>381</v>
      </c>
      <c r="L178" s="94">
        <v>4283951</v>
      </c>
      <c r="M178" s="11" t="s">
        <v>37</v>
      </c>
      <c r="N178" s="11" t="s">
        <v>585</v>
      </c>
      <c r="O178" s="11" t="s">
        <v>382</v>
      </c>
      <c r="P178" s="11" t="s">
        <v>40</v>
      </c>
      <c r="Q178" s="14">
        <v>16000</v>
      </c>
      <c r="R178" s="14">
        <v>16000</v>
      </c>
      <c r="S178" s="14">
        <v>0</v>
      </c>
      <c r="T178" s="11" t="s">
        <v>79</v>
      </c>
      <c r="U178" s="11" t="s">
        <v>89</v>
      </c>
      <c r="V178" s="11" t="s">
        <v>32</v>
      </c>
      <c r="W178" s="50"/>
      <c r="X178" s="10">
        <f t="shared" si="14"/>
        <v>46136</v>
      </c>
      <c r="Y178" s="10">
        <f t="shared" si="14"/>
        <v>46501</v>
      </c>
      <c r="Z178" s="11" t="s">
        <v>33</v>
      </c>
      <c r="AA178" s="11" t="s">
        <v>33</v>
      </c>
      <c r="AB178" s="11" t="s">
        <v>33</v>
      </c>
      <c r="AC178" s="11"/>
    </row>
    <row r="179" spans="1:145" ht="135" hidden="1">
      <c r="A179" s="11" t="s">
        <v>1026</v>
      </c>
      <c r="B179" s="277" t="s">
        <v>1027</v>
      </c>
      <c r="C179" s="55" t="s">
        <v>1028</v>
      </c>
      <c r="D179" s="126">
        <v>45013</v>
      </c>
      <c r="E179" s="126">
        <v>46473</v>
      </c>
      <c r="F179" s="101" t="s">
        <v>44</v>
      </c>
      <c r="G179" s="126">
        <v>46473</v>
      </c>
      <c r="H179" s="101" t="s">
        <v>32</v>
      </c>
      <c r="I179" s="101" t="s">
        <v>33</v>
      </c>
      <c r="J179" s="101" t="s">
        <v>1029</v>
      </c>
      <c r="K179" s="101" t="s">
        <v>381</v>
      </c>
      <c r="L179" s="117">
        <v>3532684</v>
      </c>
      <c r="M179" s="11" t="s">
        <v>37</v>
      </c>
      <c r="N179" s="11" t="s">
        <v>283</v>
      </c>
      <c r="O179" s="11" t="s">
        <v>222</v>
      </c>
      <c r="P179" s="8" t="s">
        <v>67</v>
      </c>
      <c r="Q179" s="14">
        <v>16467</v>
      </c>
      <c r="R179" s="14" t="s">
        <v>1030</v>
      </c>
      <c r="S179" s="14">
        <v>0</v>
      </c>
      <c r="T179" s="11" t="s">
        <v>79</v>
      </c>
      <c r="U179" s="11" t="s">
        <v>89</v>
      </c>
      <c r="V179" s="11" t="s">
        <v>32</v>
      </c>
      <c r="W179" s="50"/>
      <c r="X179" s="10">
        <f t="shared" si="14"/>
        <v>46109</v>
      </c>
      <c r="Y179" s="10">
        <f t="shared" si="14"/>
        <v>47569</v>
      </c>
      <c r="Z179" s="11" t="s">
        <v>33</v>
      </c>
      <c r="AA179" s="11" t="s">
        <v>33</v>
      </c>
      <c r="AB179" s="11" t="s">
        <v>33</v>
      </c>
      <c r="AC179" s="11"/>
    </row>
    <row r="180" spans="1:145" ht="75" hidden="1">
      <c r="A180" s="7" t="s">
        <v>1031</v>
      </c>
      <c r="B180" s="55" t="s">
        <v>1032</v>
      </c>
      <c r="C180" s="55" t="s">
        <v>1033</v>
      </c>
      <c r="D180" s="126">
        <v>44931</v>
      </c>
      <c r="E180" s="126">
        <v>45108</v>
      </c>
      <c r="F180" s="101" t="s">
        <v>44</v>
      </c>
      <c r="G180" s="81">
        <v>45108</v>
      </c>
      <c r="H180" s="101" t="s">
        <v>32</v>
      </c>
      <c r="I180" s="101" t="s">
        <v>33</v>
      </c>
      <c r="J180" s="101" t="s">
        <v>1034</v>
      </c>
      <c r="K180" s="101" t="s">
        <v>381</v>
      </c>
      <c r="L180" s="101"/>
      <c r="M180" s="101" t="s">
        <v>391</v>
      </c>
      <c r="N180" s="101" t="s">
        <v>1035</v>
      </c>
      <c r="O180" s="101" t="s">
        <v>66</v>
      </c>
      <c r="P180" s="101" t="s">
        <v>77</v>
      </c>
      <c r="Q180" s="105">
        <v>241500</v>
      </c>
      <c r="R180" s="105">
        <v>241500</v>
      </c>
      <c r="S180" s="105">
        <v>0</v>
      </c>
      <c r="T180" s="101" t="s">
        <v>79</v>
      </c>
      <c r="U180" s="101" t="s">
        <v>89</v>
      </c>
      <c r="V180" s="101" t="s">
        <v>32</v>
      </c>
      <c r="W180" s="106"/>
      <c r="X180" s="81">
        <f t="shared" si="14"/>
        <v>46027</v>
      </c>
      <c r="Y180" s="81">
        <f t="shared" si="14"/>
        <v>46204</v>
      </c>
      <c r="Z180" s="101" t="s">
        <v>33</v>
      </c>
      <c r="AA180" s="101" t="s">
        <v>33</v>
      </c>
      <c r="AB180" s="101" t="s">
        <v>33</v>
      </c>
      <c r="AC180" s="11"/>
    </row>
    <row r="181" spans="1:145" ht="45" hidden="1">
      <c r="A181" s="11" t="s">
        <v>1036</v>
      </c>
      <c r="B181" s="11" t="s">
        <v>1037</v>
      </c>
      <c r="C181" s="11" t="s">
        <v>1037</v>
      </c>
      <c r="D181" s="87">
        <v>44935</v>
      </c>
      <c r="E181" s="87">
        <v>45665</v>
      </c>
      <c r="F181" s="11" t="s">
        <v>57</v>
      </c>
      <c r="G181" s="10">
        <v>46395</v>
      </c>
      <c r="H181" s="11" t="s">
        <v>49</v>
      </c>
      <c r="I181" s="10">
        <v>45231</v>
      </c>
      <c r="J181" s="11" t="s">
        <v>1038</v>
      </c>
      <c r="K181" s="11" t="s">
        <v>1039</v>
      </c>
      <c r="L181" s="12" t="s">
        <v>1040</v>
      </c>
      <c r="M181" s="11" t="s">
        <v>51</v>
      </c>
      <c r="N181" s="11" t="s">
        <v>1041</v>
      </c>
      <c r="O181" s="11" t="s">
        <v>359</v>
      </c>
      <c r="P181" s="11" t="s">
        <v>77</v>
      </c>
      <c r="Q181" s="14">
        <v>500000</v>
      </c>
      <c r="R181" s="14">
        <v>2000000</v>
      </c>
      <c r="S181" s="14">
        <v>0</v>
      </c>
      <c r="T181" s="11" t="s">
        <v>42</v>
      </c>
      <c r="U181" s="11" t="s">
        <v>1042</v>
      </c>
      <c r="V181" s="11" t="s">
        <v>49</v>
      </c>
      <c r="W181" s="120" t="s">
        <v>1043</v>
      </c>
      <c r="X181" s="10">
        <f t="shared" si="14"/>
        <v>46031</v>
      </c>
      <c r="Y181" s="10">
        <f t="shared" si="14"/>
        <v>46760</v>
      </c>
      <c r="Z181" s="11" t="s">
        <v>33</v>
      </c>
      <c r="AA181" s="11" t="s">
        <v>44</v>
      </c>
      <c r="AB181" s="11" t="s">
        <v>33</v>
      </c>
      <c r="AC181" s="11" t="s">
        <v>141</v>
      </c>
    </row>
    <row r="182" spans="1:145" ht="45" hidden="1">
      <c r="A182" s="11" t="s">
        <v>1036</v>
      </c>
      <c r="B182" s="11" t="s">
        <v>1037</v>
      </c>
      <c r="C182" s="11" t="s">
        <v>1037</v>
      </c>
      <c r="D182" s="87">
        <v>44935</v>
      </c>
      <c r="E182" s="87">
        <v>45665</v>
      </c>
      <c r="F182" s="11" t="s">
        <v>57</v>
      </c>
      <c r="G182" s="10">
        <v>46395</v>
      </c>
      <c r="H182" s="11" t="s">
        <v>49</v>
      </c>
      <c r="I182" s="10">
        <v>45231</v>
      </c>
      <c r="J182" s="7" t="s">
        <v>1044</v>
      </c>
      <c r="K182" s="11" t="s">
        <v>35</v>
      </c>
      <c r="L182" s="12" t="s">
        <v>1045</v>
      </c>
      <c r="M182" s="11" t="s">
        <v>51</v>
      </c>
      <c r="N182" s="11" t="s">
        <v>1041</v>
      </c>
      <c r="O182" s="11" t="s">
        <v>359</v>
      </c>
      <c r="P182" s="11" t="s">
        <v>77</v>
      </c>
      <c r="Q182" s="14">
        <v>500000</v>
      </c>
      <c r="R182" s="14">
        <v>2000000</v>
      </c>
      <c r="S182" s="14">
        <v>0</v>
      </c>
      <c r="T182" s="11" t="s">
        <v>42</v>
      </c>
      <c r="U182" s="11" t="s">
        <v>1042</v>
      </c>
      <c r="V182" s="11" t="s">
        <v>49</v>
      </c>
      <c r="W182" s="120" t="s">
        <v>1043</v>
      </c>
      <c r="X182" s="10">
        <f t="shared" si="14"/>
        <v>46031</v>
      </c>
      <c r="Y182" s="10">
        <f t="shared" si="14"/>
        <v>46760</v>
      </c>
      <c r="Z182" s="11" t="s">
        <v>33</v>
      </c>
      <c r="AA182" s="11" t="s">
        <v>44</v>
      </c>
      <c r="AB182" s="11" t="s">
        <v>33</v>
      </c>
      <c r="AC182" s="11" t="s">
        <v>141</v>
      </c>
    </row>
    <row r="183" spans="1:145" ht="45" hidden="1">
      <c r="A183" s="11" t="s">
        <v>1036</v>
      </c>
      <c r="B183" s="11" t="s">
        <v>1037</v>
      </c>
      <c r="C183" s="11" t="s">
        <v>1037</v>
      </c>
      <c r="D183" s="87">
        <v>44935</v>
      </c>
      <c r="E183" s="87">
        <v>45665</v>
      </c>
      <c r="F183" s="11" t="s">
        <v>57</v>
      </c>
      <c r="G183" s="10">
        <v>46395</v>
      </c>
      <c r="H183" s="11" t="s">
        <v>49</v>
      </c>
      <c r="I183" s="10">
        <v>45231</v>
      </c>
      <c r="J183" s="11" t="s">
        <v>1046</v>
      </c>
      <c r="K183" s="11" t="s">
        <v>35</v>
      </c>
      <c r="L183" s="11">
        <v>10971918</v>
      </c>
      <c r="M183" s="11" t="s">
        <v>51</v>
      </c>
      <c r="N183" s="11" t="s">
        <v>1041</v>
      </c>
      <c r="O183" s="11" t="s">
        <v>359</v>
      </c>
      <c r="P183" s="11" t="s">
        <v>77</v>
      </c>
      <c r="Q183" s="14">
        <v>500000</v>
      </c>
      <c r="R183" s="14">
        <v>2000000</v>
      </c>
      <c r="S183" s="14">
        <v>0</v>
      </c>
      <c r="T183" s="11" t="s">
        <v>42</v>
      </c>
      <c r="U183" s="11" t="s">
        <v>1042</v>
      </c>
      <c r="V183" s="11" t="s">
        <v>49</v>
      </c>
      <c r="W183" s="120" t="s">
        <v>1043</v>
      </c>
      <c r="X183" s="10">
        <f t="shared" si="14"/>
        <v>46031</v>
      </c>
      <c r="Y183" s="10">
        <f t="shared" si="14"/>
        <v>46760</v>
      </c>
      <c r="Z183" s="11" t="s">
        <v>33</v>
      </c>
      <c r="AA183" s="11" t="s">
        <v>44</v>
      </c>
      <c r="AB183" s="11" t="s">
        <v>33</v>
      </c>
      <c r="AC183" s="11" t="s">
        <v>141</v>
      </c>
    </row>
    <row r="184" spans="1:145" ht="45" hidden="1">
      <c r="A184" s="11" t="s">
        <v>1036</v>
      </c>
      <c r="B184" s="11" t="s">
        <v>1037</v>
      </c>
      <c r="C184" s="11" t="s">
        <v>1037</v>
      </c>
      <c r="D184" s="87">
        <v>44935</v>
      </c>
      <c r="E184" s="87">
        <v>45665</v>
      </c>
      <c r="F184" s="11" t="s">
        <v>57</v>
      </c>
      <c r="G184" s="10">
        <v>46395</v>
      </c>
      <c r="H184" s="11" t="s">
        <v>49</v>
      </c>
      <c r="I184" s="10">
        <v>45108</v>
      </c>
      <c r="J184" s="11" t="s">
        <v>1047</v>
      </c>
      <c r="K184" s="11" t="s">
        <v>35</v>
      </c>
      <c r="L184" s="12" t="s">
        <v>1048</v>
      </c>
      <c r="M184" s="11" t="s">
        <v>51</v>
      </c>
      <c r="N184" s="11" t="s">
        <v>1041</v>
      </c>
      <c r="O184" s="11" t="s">
        <v>359</v>
      </c>
      <c r="P184" s="11" t="s">
        <v>77</v>
      </c>
      <c r="Q184" s="14">
        <v>500000</v>
      </c>
      <c r="R184" s="14">
        <v>2000000</v>
      </c>
      <c r="S184" s="14">
        <v>0</v>
      </c>
      <c r="T184" s="11" t="s">
        <v>42</v>
      </c>
      <c r="U184" s="11" t="s">
        <v>1042</v>
      </c>
      <c r="V184" s="11" t="s">
        <v>49</v>
      </c>
      <c r="W184" s="120" t="s">
        <v>1043</v>
      </c>
      <c r="X184" s="10">
        <f t="shared" si="14"/>
        <v>46031</v>
      </c>
      <c r="Y184" s="10">
        <f t="shared" si="14"/>
        <v>46760</v>
      </c>
      <c r="Z184" s="11" t="s">
        <v>33</v>
      </c>
      <c r="AA184" s="11" t="s">
        <v>44</v>
      </c>
      <c r="AB184" s="11"/>
      <c r="AC184" s="11" t="s">
        <v>141</v>
      </c>
    </row>
    <row r="185" spans="1:145" hidden="1">
      <c r="A185" s="11" t="s">
        <v>1049</v>
      </c>
      <c r="B185" s="11" t="s">
        <v>1050</v>
      </c>
      <c r="C185" s="8" t="s">
        <v>1051</v>
      </c>
      <c r="D185" s="87">
        <v>45019</v>
      </c>
      <c r="E185" s="87">
        <v>46114</v>
      </c>
      <c r="F185" s="11" t="s">
        <v>44</v>
      </c>
      <c r="G185" s="87">
        <v>46114</v>
      </c>
      <c r="H185" s="11" t="s">
        <v>32</v>
      </c>
      <c r="I185" s="10">
        <v>45384</v>
      </c>
      <c r="J185" s="11" t="s">
        <v>1052</v>
      </c>
      <c r="K185" s="11" t="s">
        <v>35</v>
      </c>
      <c r="L185" s="12" t="s">
        <v>1053</v>
      </c>
      <c r="M185" s="11" t="s">
        <v>391</v>
      </c>
      <c r="N185" s="11" t="s">
        <v>512</v>
      </c>
      <c r="O185" s="11" t="s">
        <v>375</v>
      </c>
      <c r="P185" s="11" t="s">
        <v>1054</v>
      </c>
      <c r="Q185" s="14">
        <v>160000</v>
      </c>
      <c r="R185" s="14">
        <v>4800000</v>
      </c>
      <c r="S185" s="14">
        <v>0</v>
      </c>
      <c r="T185" s="11" t="s">
        <v>42</v>
      </c>
      <c r="U185" s="11" t="s">
        <v>43</v>
      </c>
      <c r="V185" s="11" t="s">
        <v>32</v>
      </c>
      <c r="W185" s="50"/>
      <c r="X185" s="10">
        <f t="shared" si="14"/>
        <v>46115</v>
      </c>
      <c r="Y185" s="10">
        <f t="shared" si="14"/>
        <v>47210</v>
      </c>
      <c r="Z185" s="11" t="s">
        <v>33</v>
      </c>
      <c r="AA185" s="11" t="s">
        <v>44</v>
      </c>
      <c r="AB185" s="11" t="s">
        <v>33</v>
      </c>
      <c r="AC185" s="11" t="s">
        <v>467</v>
      </c>
    </row>
    <row r="186" spans="1:145" ht="60">
      <c r="A186" s="42" t="s">
        <v>1055</v>
      </c>
      <c r="B186" s="42" t="s">
        <v>1056</v>
      </c>
      <c r="C186" s="42" t="s">
        <v>1057</v>
      </c>
      <c r="D186" s="43">
        <v>45016</v>
      </c>
      <c r="E186" s="43">
        <v>45594</v>
      </c>
      <c r="F186" s="42" t="s">
        <v>57</v>
      </c>
      <c r="G186" s="43">
        <v>46324</v>
      </c>
      <c r="H186" s="42" t="s">
        <v>49</v>
      </c>
      <c r="I186" s="43">
        <v>45441</v>
      </c>
      <c r="J186" s="42" t="s">
        <v>1058</v>
      </c>
      <c r="K186" s="44" t="s">
        <v>381</v>
      </c>
      <c r="L186" s="42">
        <v>3017251</v>
      </c>
      <c r="M186" s="42" t="s">
        <v>37</v>
      </c>
      <c r="N186" s="42" t="s">
        <v>1059</v>
      </c>
      <c r="O186" s="42" t="s">
        <v>148</v>
      </c>
      <c r="P186" s="278" t="s">
        <v>168</v>
      </c>
      <c r="Q186" s="131">
        <v>55593</v>
      </c>
      <c r="R186" s="131">
        <v>166779</v>
      </c>
      <c r="S186" s="57">
        <v>0</v>
      </c>
      <c r="T186" s="42" t="s">
        <v>42</v>
      </c>
      <c r="U186" s="42" t="s">
        <v>55</v>
      </c>
      <c r="V186" s="44" t="s">
        <v>32</v>
      </c>
      <c r="W186" s="42" t="s">
        <v>1060</v>
      </c>
      <c r="X186" s="51">
        <f t="shared" si="14"/>
        <v>46112</v>
      </c>
      <c r="Y186" s="51">
        <f t="shared" si="14"/>
        <v>46689</v>
      </c>
      <c r="Z186" s="51" t="s">
        <v>33</v>
      </c>
      <c r="AA186" s="44" t="s">
        <v>44</v>
      </c>
      <c r="AB186" s="44" t="s">
        <v>33</v>
      </c>
      <c r="AC186" s="51" t="s">
        <v>45</v>
      </c>
    </row>
    <row r="187" spans="1:145" s="95" customFormat="1" ht="104.25" hidden="1" customHeight="1">
      <c r="A187" s="95" t="s">
        <v>1061</v>
      </c>
      <c r="B187" s="279" t="s">
        <v>1062</v>
      </c>
      <c r="C187" s="75" t="s">
        <v>1063</v>
      </c>
      <c r="D187" s="280">
        <v>45017</v>
      </c>
      <c r="E187" s="96">
        <v>46112</v>
      </c>
      <c r="F187" s="95" t="s">
        <v>44</v>
      </c>
      <c r="G187" s="82">
        <v>46112</v>
      </c>
      <c r="H187" s="95" t="s">
        <v>32</v>
      </c>
      <c r="I187" s="82">
        <v>45065</v>
      </c>
      <c r="J187" s="281" t="s">
        <v>1064</v>
      </c>
      <c r="K187" s="95" t="s">
        <v>381</v>
      </c>
      <c r="L187" s="279">
        <v>11406613</v>
      </c>
      <c r="M187" s="95" t="s">
        <v>37</v>
      </c>
      <c r="N187" s="95" t="s">
        <v>1065</v>
      </c>
      <c r="O187" s="95" t="s">
        <v>890</v>
      </c>
      <c r="P187" s="95" t="s">
        <v>40</v>
      </c>
      <c r="Q187" s="100" t="s">
        <v>1066</v>
      </c>
      <c r="R187" s="100" t="s">
        <v>1067</v>
      </c>
      <c r="S187" s="104">
        <v>0</v>
      </c>
      <c r="T187" s="95" t="s">
        <v>1068</v>
      </c>
      <c r="U187" s="95" t="s">
        <v>1069</v>
      </c>
      <c r="V187" s="95" t="s">
        <v>32</v>
      </c>
      <c r="W187" s="263"/>
      <c r="Z187" s="82" t="s">
        <v>33</v>
      </c>
      <c r="AA187" s="95" t="s">
        <v>33</v>
      </c>
      <c r="AB187" s="253" t="s">
        <v>33</v>
      </c>
      <c r="AC187" s="95" t="s">
        <v>1070</v>
      </c>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99"/>
    </row>
    <row r="188" spans="1:145" s="44" customFormat="1" ht="45" hidden="1">
      <c r="A188" s="95" t="s">
        <v>1071</v>
      </c>
      <c r="B188" s="95" t="s">
        <v>1072</v>
      </c>
      <c r="C188" s="282" t="s">
        <v>1073</v>
      </c>
      <c r="D188" s="96">
        <v>45065</v>
      </c>
      <c r="E188" s="96">
        <v>45352</v>
      </c>
      <c r="F188" s="95" t="s">
        <v>44</v>
      </c>
      <c r="G188" s="283">
        <v>45352</v>
      </c>
      <c r="H188" s="95" t="s">
        <v>32</v>
      </c>
      <c r="I188" s="82">
        <v>45062</v>
      </c>
      <c r="J188" s="95" t="s">
        <v>1074</v>
      </c>
      <c r="K188" s="95" t="s">
        <v>1039</v>
      </c>
      <c r="L188" s="279">
        <v>2114954</v>
      </c>
      <c r="M188" s="95" t="s">
        <v>37</v>
      </c>
      <c r="N188" s="95" t="s">
        <v>1075</v>
      </c>
      <c r="O188" s="238" t="s">
        <v>1076</v>
      </c>
      <c r="P188" s="95" t="s">
        <v>40</v>
      </c>
      <c r="Q188" s="100">
        <v>38657.5</v>
      </c>
      <c r="R188" s="100">
        <v>38657.5</v>
      </c>
      <c r="S188" s="104">
        <v>0</v>
      </c>
      <c r="T188" s="95" t="s">
        <v>1068</v>
      </c>
      <c r="U188" s="95" t="s">
        <v>1069</v>
      </c>
      <c r="V188" s="95" t="s">
        <v>32</v>
      </c>
      <c r="W188" s="263"/>
      <c r="X188" s="95"/>
      <c r="Y188" s="95"/>
      <c r="Z188" s="82" t="s">
        <v>33</v>
      </c>
      <c r="AA188" s="95" t="s">
        <v>33</v>
      </c>
      <c r="AB188" s="253" t="s">
        <v>33</v>
      </c>
      <c r="AC188" s="44" t="s">
        <v>141</v>
      </c>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162"/>
    </row>
    <row r="189" spans="1:145" ht="75" hidden="1">
      <c r="A189" s="44" t="s">
        <v>1077</v>
      </c>
      <c r="B189" s="95" t="s">
        <v>1078</v>
      </c>
      <c r="C189" s="75" t="s">
        <v>1079</v>
      </c>
      <c r="D189" s="76">
        <v>45030</v>
      </c>
      <c r="E189" s="82">
        <v>45016</v>
      </c>
      <c r="F189" s="95" t="s">
        <v>44</v>
      </c>
      <c r="G189" s="76">
        <v>45382</v>
      </c>
      <c r="H189" s="95"/>
      <c r="I189" s="82">
        <v>45076</v>
      </c>
      <c r="J189" s="75" t="s">
        <v>1080</v>
      </c>
      <c r="K189" s="95" t="s">
        <v>853</v>
      </c>
      <c r="L189" s="95"/>
      <c r="M189" s="95" t="s">
        <v>37</v>
      </c>
      <c r="N189" s="95" t="s">
        <v>810</v>
      </c>
      <c r="O189" s="95" t="s">
        <v>1081</v>
      </c>
      <c r="P189" s="95" t="s">
        <v>40</v>
      </c>
      <c r="Q189" s="95" t="s">
        <v>1082</v>
      </c>
      <c r="R189" s="95" t="s">
        <v>1082</v>
      </c>
      <c r="S189" s="104">
        <v>0</v>
      </c>
      <c r="T189" s="95" t="s">
        <v>1068</v>
      </c>
      <c r="U189" s="95" t="s">
        <v>1069</v>
      </c>
      <c r="V189" s="95" t="s">
        <v>32</v>
      </c>
      <c r="W189" s="263"/>
      <c r="X189" s="95"/>
      <c r="Y189" s="95"/>
      <c r="Z189" s="95" t="s">
        <v>33</v>
      </c>
      <c r="AA189" s="95" t="s">
        <v>33</v>
      </c>
      <c r="AB189" s="95" t="s">
        <v>33</v>
      </c>
      <c r="AC189" s="22" t="s">
        <v>141</v>
      </c>
    </row>
    <row r="190" spans="1:145" ht="60" hidden="1">
      <c r="A190" s="95" t="s">
        <v>1083</v>
      </c>
      <c r="B190" s="95" t="s">
        <v>1084</v>
      </c>
      <c r="C190" s="282" t="s">
        <v>1085</v>
      </c>
      <c r="D190" s="284">
        <v>45139</v>
      </c>
      <c r="E190" s="284">
        <v>45413</v>
      </c>
      <c r="F190" s="95" t="s">
        <v>44</v>
      </c>
      <c r="G190" s="284">
        <v>45413</v>
      </c>
      <c r="H190" s="95" t="s">
        <v>32</v>
      </c>
      <c r="I190" s="82" t="s">
        <v>33</v>
      </c>
      <c r="J190" s="95" t="s">
        <v>1086</v>
      </c>
      <c r="K190" s="8" t="s">
        <v>44</v>
      </c>
      <c r="L190" s="279">
        <v>4402220</v>
      </c>
      <c r="M190" s="95" t="s">
        <v>37</v>
      </c>
      <c r="N190" s="279" t="s">
        <v>1087</v>
      </c>
      <c r="O190" s="95" t="s">
        <v>1088</v>
      </c>
      <c r="P190" s="95" t="s">
        <v>1089</v>
      </c>
      <c r="Q190" s="285">
        <v>7000000</v>
      </c>
      <c r="R190" s="285">
        <v>7000000</v>
      </c>
      <c r="S190" s="104">
        <v>0</v>
      </c>
      <c r="T190" s="95" t="s">
        <v>1068</v>
      </c>
      <c r="U190" s="95" t="s">
        <v>1069</v>
      </c>
      <c r="V190" s="95" t="s">
        <v>32</v>
      </c>
      <c r="W190" s="102" t="s">
        <v>33</v>
      </c>
      <c r="X190" s="103" t="s">
        <v>33</v>
      </c>
      <c r="Y190" s="103" t="s">
        <v>33</v>
      </c>
      <c r="Z190" s="95" t="s">
        <v>33</v>
      </c>
      <c r="AA190" s="95" t="s">
        <v>33</v>
      </c>
      <c r="AB190" s="95" t="s">
        <v>33</v>
      </c>
      <c r="AC190" s="95" t="s">
        <v>169</v>
      </c>
    </row>
    <row r="191" spans="1:145" ht="210" hidden="1">
      <c r="A191" s="44" t="s">
        <v>1090</v>
      </c>
      <c r="B191" s="266" t="s">
        <v>1091</v>
      </c>
      <c r="C191" s="42" t="s">
        <v>1092</v>
      </c>
      <c r="D191" s="286">
        <v>45089</v>
      </c>
      <c r="E191" s="287">
        <v>45135</v>
      </c>
      <c r="F191" s="44" t="s">
        <v>44</v>
      </c>
      <c r="G191" s="287">
        <v>45135</v>
      </c>
      <c r="H191" s="44" t="s">
        <v>32</v>
      </c>
      <c r="I191" s="51">
        <v>45085</v>
      </c>
      <c r="J191" s="288" t="s">
        <v>1091</v>
      </c>
      <c r="K191" s="8" t="s">
        <v>44</v>
      </c>
      <c r="L191" s="44"/>
      <c r="M191" s="44" t="s">
        <v>37</v>
      </c>
      <c r="N191" s="288" t="s">
        <v>1093</v>
      </c>
      <c r="O191" s="288" t="s">
        <v>1094</v>
      </c>
      <c r="P191" s="44" t="s">
        <v>125</v>
      </c>
      <c r="Q191" s="49">
        <v>33800</v>
      </c>
      <c r="R191" s="49">
        <v>33800</v>
      </c>
      <c r="S191" s="57">
        <v>0</v>
      </c>
      <c r="T191" s="44" t="s">
        <v>1068</v>
      </c>
      <c r="U191" s="44" t="s">
        <v>1069</v>
      </c>
      <c r="V191" s="44" t="s">
        <v>32</v>
      </c>
      <c r="W191" s="289" t="s">
        <v>33</v>
      </c>
      <c r="X191" s="289" t="s">
        <v>33</v>
      </c>
      <c r="Y191" s="289" t="s">
        <v>33</v>
      </c>
      <c r="Z191" s="44" t="s">
        <v>33</v>
      </c>
      <c r="AA191" s="44" t="s">
        <v>33</v>
      </c>
      <c r="AB191" s="44" t="s">
        <v>33</v>
      </c>
      <c r="AC191" s="44" t="s">
        <v>169</v>
      </c>
    </row>
    <row r="192" spans="1:145" ht="165" hidden="1">
      <c r="A192" s="29" t="s">
        <v>1095</v>
      </c>
      <c r="B192" s="30" t="s">
        <v>1096</v>
      </c>
      <c r="C192" s="30" t="s">
        <v>1097</v>
      </c>
      <c r="D192" s="290">
        <v>45092</v>
      </c>
      <c r="E192" s="290">
        <v>45565</v>
      </c>
      <c r="F192" s="29" t="s">
        <v>464</v>
      </c>
      <c r="G192" s="290">
        <v>45565</v>
      </c>
      <c r="H192" s="29" t="s">
        <v>32</v>
      </c>
      <c r="I192" s="41">
        <v>45376</v>
      </c>
      <c r="J192" s="29" t="s">
        <v>1098</v>
      </c>
      <c r="K192" s="29" t="s">
        <v>35</v>
      </c>
      <c r="L192" s="29">
        <v>4490352</v>
      </c>
      <c r="M192" s="30" t="s">
        <v>37</v>
      </c>
      <c r="N192" s="29" t="s">
        <v>1099</v>
      </c>
      <c r="O192" s="29" t="s">
        <v>53</v>
      </c>
      <c r="P192" s="37" t="s">
        <v>1100</v>
      </c>
      <c r="Q192" s="38">
        <v>100000</v>
      </c>
      <c r="R192" s="38">
        <v>100000</v>
      </c>
      <c r="S192" s="92">
        <v>0</v>
      </c>
      <c r="T192" s="29" t="s">
        <v>42</v>
      </c>
      <c r="U192" s="30" t="s">
        <v>55</v>
      </c>
      <c r="V192" s="29" t="s">
        <v>32</v>
      </c>
      <c r="W192" s="37" t="s">
        <v>33</v>
      </c>
      <c r="X192" s="41">
        <f>DATE(YEAR(D192) + 3, MONTH(D192), DAY(D192))</f>
        <v>46188</v>
      </c>
      <c r="Y192" s="41">
        <f>DATE(YEAR(E192) + 3, MONTH(E192), DAY(E192))</f>
        <v>46660</v>
      </c>
      <c r="Z192" s="22" t="s">
        <v>57</v>
      </c>
      <c r="AA192" s="22" t="s">
        <v>57</v>
      </c>
      <c r="AB192" s="22" t="s">
        <v>49</v>
      </c>
      <c r="AC192" s="29" t="s">
        <v>45</v>
      </c>
    </row>
    <row r="193" spans="1:30" ht="30" hidden="1">
      <c r="A193" s="22" t="s">
        <v>1101</v>
      </c>
      <c r="B193" s="291" t="s">
        <v>1102</v>
      </c>
      <c r="C193" s="292" t="s">
        <v>1103</v>
      </c>
      <c r="D193" s="293">
        <v>45079</v>
      </c>
      <c r="E193" s="293">
        <v>45171</v>
      </c>
      <c r="F193" s="22" t="s">
        <v>44</v>
      </c>
      <c r="G193" s="26">
        <v>45171</v>
      </c>
      <c r="H193" s="22" t="s">
        <v>32</v>
      </c>
      <c r="I193" s="22" t="s">
        <v>1013</v>
      </c>
      <c r="J193" s="22" t="s">
        <v>1104</v>
      </c>
      <c r="K193" s="8" t="s">
        <v>44</v>
      </c>
      <c r="L193" s="22"/>
      <c r="M193" s="22" t="s">
        <v>37</v>
      </c>
      <c r="N193" s="22" t="s">
        <v>1105</v>
      </c>
      <c r="O193" s="22" t="s">
        <v>406</v>
      </c>
      <c r="P193" s="22" t="s">
        <v>125</v>
      </c>
      <c r="Q193" s="294">
        <v>52850.879999999997</v>
      </c>
      <c r="R193" s="294">
        <v>52850.879999999997</v>
      </c>
      <c r="S193" s="294">
        <v>0</v>
      </c>
      <c r="T193" s="22" t="s">
        <v>88</v>
      </c>
      <c r="U193" s="22" t="s">
        <v>55</v>
      </c>
      <c r="V193" s="22" t="s">
        <v>32</v>
      </c>
      <c r="W193" s="295" t="s">
        <v>33</v>
      </c>
      <c r="X193" s="295" t="s">
        <v>33</v>
      </c>
      <c r="Y193" s="296" t="s">
        <v>33</v>
      </c>
      <c r="Z193" s="266" t="s">
        <v>33</v>
      </c>
      <c r="AA193" s="266" t="s">
        <v>33</v>
      </c>
      <c r="AB193" s="266" t="s">
        <v>33</v>
      </c>
      <c r="AC193" s="297" t="s">
        <v>169</v>
      </c>
    </row>
    <row r="194" spans="1:30" ht="409.6" hidden="1">
      <c r="A194" s="95" t="s">
        <v>1106</v>
      </c>
      <c r="B194" s="75" t="s">
        <v>1107</v>
      </c>
      <c r="C194" s="42" t="s">
        <v>1108</v>
      </c>
      <c r="D194" s="96">
        <v>45108</v>
      </c>
      <c r="E194" s="96">
        <v>45461</v>
      </c>
      <c r="F194" s="95" t="s">
        <v>32</v>
      </c>
      <c r="G194" s="280">
        <v>45461</v>
      </c>
      <c r="H194" s="95" t="s">
        <v>32</v>
      </c>
      <c r="I194" s="82">
        <v>45107</v>
      </c>
      <c r="J194" s="95" t="s">
        <v>1109</v>
      </c>
      <c r="K194" s="95" t="s">
        <v>381</v>
      </c>
      <c r="L194" s="95">
        <v>6135165</v>
      </c>
      <c r="M194" s="75" t="s">
        <v>37</v>
      </c>
      <c r="N194" s="95" t="s">
        <v>1110</v>
      </c>
      <c r="O194" s="95" t="s">
        <v>66</v>
      </c>
      <c r="P194" s="95" t="s">
        <v>125</v>
      </c>
      <c r="Q194" s="100">
        <v>50000</v>
      </c>
      <c r="R194" s="100">
        <v>50000</v>
      </c>
      <c r="S194" s="100">
        <v>0</v>
      </c>
      <c r="T194" s="95" t="s">
        <v>1111</v>
      </c>
      <c r="U194" s="95" t="s">
        <v>89</v>
      </c>
      <c r="V194" s="95" t="s">
        <v>32</v>
      </c>
      <c r="W194" s="263" t="s">
        <v>33</v>
      </c>
      <c r="X194" s="51" t="s">
        <v>33</v>
      </c>
      <c r="Y194" s="82" t="s">
        <v>33</v>
      </c>
      <c r="Z194" s="22" t="s">
        <v>33</v>
      </c>
      <c r="AA194" s="22" t="s">
        <v>33</v>
      </c>
      <c r="AB194" s="22" t="s">
        <v>33</v>
      </c>
      <c r="AC194" s="95" t="s">
        <v>1112</v>
      </c>
    </row>
    <row r="195" spans="1:30" ht="60" hidden="1">
      <c r="A195" s="11" t="s">
        <v>1113</v>
      </c>
      <c r="B195" s="11" t="s">
        <v>1114</v>
      </c>
      <c r="C195" s="138" t="s">
        <v>1115</v>
      </c>
      <c r="D195" s="87">
        <v>45111</v>
      </c>
      <c r="E195" s="87">
        <v>46206</v>
      </c>
      <c r="F195" s="11" t="s">
        <v>32</v>
      </c>
      <c r="G195" s="87">
        <v>46206</v>
      </c>
      <c r="H195" s="11" t="s">
        <v>32</v>
      </c>
      <c r="I195" s="10">
        <v>45477</v>
      </c>
      <c r="J195" s="11" t="s">
        <v>1116</v>
      </c>
      <c r="K195" s="11" t="s">
        <v>35</v>
      </c>
      <c r="L195" s="11">
        <v>11830707</v>
      </c>
      <c r="M195" s="11" t="s">
        <v>64</v>
      </c>
      <c r="N195" s="11" t="s">
        <v>1117</v>
      </c>
      <c r="O195" s="11" t="s">
        <v>86</v>
      </c>
      <c r="P195" s="11" t="s">
        <v>1100</v>
      </c>
      <c r="Q195" s="14">
        <v>15000</v>
      </c>
      <c r="R195" s="14">
        <v>45000</v>
      </c>
      <c r="S195" s="14">
        <v>0</v>
      </c>
      <c r="T195" s="11" t="s">
        <v>42</v>
      </c>
      <c r="U195" s="11" t="s">
        <v>55</v>
      </c>
      <c r="V195" s="11" t="s">
        <v>32</v>
      </c>
      <c r="W195" s="120" t="s">
        <v>1118</v>
      </c>
      <c r="X195" s="148">
        <f t="shared" ref="X195:Y208" si="15">DATE(YEAR(D195) + 3, MONTH(D195), DAY(D195))</f>
        <v>46207</v>
      </c>
      <c r="Y195" s="10">
        <f t="shared" si="15"/>
        <v>47302</v>
      </c>
      <c r="Z195" s="11" t="s">
        <v>33</v>
      </c>
      <c r="AA195" s="11" t="s">
        <v>57</v>
      </c>
      <c r="AB195" s="11" t="s">
        <v>57</v>
      </c>
      <c r="AC195" s="11" t="s">
        <v>467</v>
      </c>
    </row>
    <row r="196" spans="1:30" ht="60" hidden="1">
      <c r="A196" s="11" t="s">
        <v>1113</v>
      </c>
      <c r="B196" s="11" t="s">
        <v>1114</v>
      </c>
      <c r="C196" s="138" t="s">
        <v>1115</v>
      </c>
      <c r="D196" s="87">
        <v>45111</v>
      </c>
      <c r="E196" s="87">
        <v>46206</v>
      </c>
      <c r="F196" s="11" t="s">
        <v>32</v>
      </c>
      <c r="G196" s="87">
        <v>46206</v>
      </c>
      <c r="H196" s="11" t="s">
        <v>32</v>
      </c>
      <c r="I196" s="10">
        <v>45477</v>
      </c>
      <c r="J196" s="11" t="s">
        <v>1119</v>
      </c>
      <c r="K196" s="11" t="s">
        <v>853</v>
      </c>
      <c r="L196" s="11" t="s">
        <v>33</v>
      </c>
      <c r="M196" s="11" t="s">
        <v>64</v>
      </c>
      <c r="N196" s="11" t="s">
        <v>1117</v>
      </c>
      <c r="O196" s="11" t="s">
        <v>86</v>
      </c>
      <c r="P196" s="11" t="s">
        <v>1100</v>
      </c>
      <c r="Q196" s="14">
        <v>15000</v>
      </c>
      <c r="R196" s="14">
        <v>45000</v>
      </c>
      <c r="S196" s="14">
        <v>0</v>
      </c>
      <c r="T196" s="11" t="s">
        <v>42</v>
      </c>
      <c r="U196" s="11" t="s">
        <v>55</v>
      </c>
      <c r="V196" s="11" t="s">
        <v>32</v>
      </c>
      <c r="W196" s="120" t="s">
        <v>1118</v>
      </c>
      <c r="X196" s="51">
        <f t="shared" si="15"/>
        <v>46207</v>
      </c>
      <c r="Y196" s="41">
        <f t="shared" si="15"/>
        <v>47302</v>
      </c>
      <c r="Z196" s="34" t="s">
        <v>33</v>
      </c>
      <c r="AA196" s="34" t="s">
        <v>57</v>
      </c>
      <c r="AB196" s="34" t="s">
        <v>57</v>
      </c>
      <c r="AC196" s="11" t="s">
        <v>467</v>
      </c>
    </row>
    <row r="197" spans="1:30" ht="60" hidden="1">
      <c r="A197" s="11" t="s">
        <v>1113</v>
      </c>
      <c r="B197" s="11" t="s">
        <v>1114</v>
      </c>
      <c r="C197" s="138" t="s">
        <v>1115</v>
      </c>
      <c r="D197" s="87">
        <v>45111</v>
      </c>
      <c r="E197" s="87">
        <v>46206</v>
      </c>
      <c r="F197" s="11" t="s">
        <v>32</v>
      </c>
      <c r="G197" s="87">
        <v>46206</v>
      </c>
      <c r="H197" s="11" t="s">
        <v>32</v>
      </c>
      <c r="I197" s="10">
        <v>45477</v>
      </c>
      <c r="J197" s="11" t="s">
        <v>1120</v>
      </c>
      <c r="K197" s="11" t="s">
        <v>35</v>
      </c>
      <c r="L197" s="11">
        <v>5057066</v>
      </c>
      <c r="M197" s="11" t="s">
        <v>64</v>
      </c>
      <c r="N197" s="11" t="s">
        <v>1117</v>
      </c>
      <c r="O197" s="11" t="s">
        <v>86</v>
      </c>
      <c r="P197" s="11" t="s">
        <v>1100</v>
      </c>
      <c r="Q197" s="14">
        <v>15000</v>
      </c>
      <c r="R197" s="14">
        <v>45000</v>
      </c>
      <c r="S197" s="14">
        <v>0</v>
      </c>
      <c r="T197" s="11" t="s">
        <v>42</v>
      </c>
      <c r="U197" s="11" t="s">
        <v>55</v>
      </c>
      <c r="V197" s="11" t="s">
        <v>32</v>
      </c>
      <c r="W197" s="120" t="s">
        <v>1118</v>
      </c>
      <c r="X197" s="51">
        <f t="shared" si="15"/>
        <v>46207</v>
      </c>
      <c r="Y197" s="51">
        <f t="shared" si="15"/>
        <v>47302</v>
      </c>
      <c r="Z197" s="11" t="s">
        <v>33</v>
      </c>
      <c r="AA197" s="34" t="s">
        <v>57</v>
      </c>
      <c r="AB197" s="34" t="s">
        <v>57</v>
      </c>
      <c r="AC197" s="11" t="s">
        <v>467</v>
      </c>
    </row>
    <row r="198" spans="1:30" ht="60" hidden="1">
      <c r="A198" s="11" t="s">
        <v>1113</v>
      </c>
      <c r="B198" s="11" t="s">
        <v>1114</v>
      </c>
      <c r="C198" s="138" t="s">
        <v>1115</v>
      </c>
      <c r="D198" s="87">
        <v>45111</v>
      </c>
      <c r="E198" s="87">
        <v>46206</v>
      </c>
      <c r="F198" s="11" t="s">
        <v>32</v>
      </c>
      <c r="G198" s="87">
        <v>46206</v>
      </c>
      <c r="H198" s="11" t="s">
        <v>32</v>
      </c>
      <c r="I198" s="10">
        <v>45477</v>
      </c>
      <c r="J198" s="11" t="s">
        <v>93</v>
      </c>
      <c r="K198" s="11" t="s">
        <v>35</v>
      </c>
      <c r="L198" s="11">
        <v>8575779</v>
      </c>
      <c r="M198" s="11" t="s">
        <v>64</v>
      </c>
      <c r="N198" s="11" t="s">
        <v>1117</v>
      </c>
      <c r="O198" s="11" t="s">
        <v>86</v>
      </c>
      <c r="P198" s="11" t="s">
        <v>1100</v>
      </c>
      <c r="Q198" s="14">
        <v>15000</v>
      </c>
      <c r="R198" s="14">
        <v>45000</v>
      </c>
      <c r="S198" s="14">
        <v>0</v>
      </c>
      <c r="T198" s="11" t="s">
        <v>42</v>
      </c>
      <c r="U198" s="11" t="s">
        <v>55</v>
      </c>
      <c r="V198" s="11" t="s">
        <v>32</v>
      </c>
      <c r="W198" s="120" t="s">
        <v>1118</v>
      </c>
      <c r="X198" s="51">
        <f t="shared" si="15"/>
        <v>46207</v>
      </c>
      <c r="Y198" s="51">
        <f t="shared" si="15"/>
        <v>47302</v>
      </c>
      <c r="Z198" s="11" t="s">
        <v>33</v>
      </c>
      <c r="AA198" s="34" t="s">
        <v>57</v>
      </c>
      <c r="AB198" s="34" t="s">
        <v>57</v>
      </c>
      <c r="AC198" s="11" t="s">
        <v>467</v>
      </c>
    </row>
    <row r="199" spans="1:30" ht="60" hidden="1">
      <c r="A199" s="101" t="s">
        <v>1113</v>
      </c>
      <c r="B199" s="101" t="s">
        <v>1114</v>
      </c>
      <c r="C199" s="298" t="s">
        <v>1115</v>
      </c>
      <c r="D199" s="126">
        <v>45111</v>
      </c>
      <c r="E199" s="126">
        <v>46206</v>
      </c>
      <c r="F199" s="101" t="s">
        <v>32</v>
      </c>
      <c r="G199" s="126">
        <v>46206</v>
      </c>
      <c r="H199" s="101" t="s">
        <v>32</v>
      </c>
      <c r="I199" s="81">
        <v>45477</v>
      </c>
      <c r="J199" s="101" t="s">
        <v>1121</v>
      </c>
      <c r="K199" s="101" t="s">
        <v>35</v>
      </c>
      <c r="L199" s="101">
        <v>3596465</v>
      </c>
      <c r="M199" s="101" t="s">
        <v>64</v>
      </c>
      <c r="N199" s="101" t="s">
        <v>1117</v>
      </c>
      <c r="O199" s="101" t="s">
        <v>86</v>
      </c>
      <c r="P199" s="101" t="s">
        <v>1100</v>
      </c>
      <c r="Q199" s="105">
        <v>15000</v>
      </c>
      <c r="R199" s="105">
        <v>45000</v>
      </c>
      <c r="S199" s="105">
        <v>0</v>
      </c>
      <c r="T199" s="101" t="s">
        <v>42</v>
      </c>
      <c r="U199" s="101" t="s">
        <v>55</v>
      </c>
      <c r="V199" s="101" t="s">
        <v>32</v>
      </c>
      <c r="W199" s="164" t="s">
        <v>1118</v>
      </c>
      <c r="X199" s="82">
        <f t="shared" si="15"/>
        <v>46207</v>
      </c>
      <c r="Y199" s="82">
        <f t="shared" si="15"/>
        <v>47302</v>
      </c>
      <c r="Z199" s="101" t="s">
        <v>33</v>
      </c>
      <c r="AA199" s="21" t="s">
        <v>57</v>
      </c>
      <c r="AB199" s="21" t="s">
        <v>57</v>
      </c>
      <c r="AC199" s="101" t="s">
        <v>467</v>
      </c>
    </row>
    <row r="200" spans="1:30" ht="45" hidden="1">
      <c r="A200" s="299" t="s">
        <v>1122</v>
      </c>
      <c r="B200" s="299" t="s">
        <v>1123</v>
      </c>
      <c r="C200" s="300" t="s">
        <v>1124</v>
      </c>
      <c r="D200" s="301">
        <v>44942</v>
      </c>
      <c r="E200" s="301">
        <v>45672</v>
      </c>
      <c r="F200" s="299" t="s">
        <v>49</v>
      </c>
      <c r="G200" s="302">
        <v>46402</v>
      </c>
      <c r="H200" s="299" t="s">
        <v>32</v>
      </c>
      <c r="I200" s="302">
        <v>45123</v>
      </c>
      <c r="J200" s="299" t="s">
        <v>1125</v>
      </c>
      <c r="K200" s="8" t="s">
        <v>44</v>
      </c>
      <c r="L200" s="299"/>
      <c r="M200" s="299" t="s">
        <v>51</v>
      </c>
      <c r="N200" s="299" t="s">
        <v>1126</v>
      </c>
      <c r="O200" s="299"/>
      <c r="P200" s="299"/>
      <c r="Q200" s="303">
        <v>500000</v>
      </c>
      <c r="R200" s="303">
        <v>2000000</v>
      </c>
      <c r="S200" s="303"/>
      <c r="T200" s="299" t="s">
        <v>42</v>
      </c>
      <c r="U200" s="299" t="s">
        <v>55</v>
      </c>
      <c r="V200" s="299" t="s">
        <v>32</v>
      </c>
      <c r="W200" s="300" t="s">
        <v>1127</v>
      </c>
      <c r="X200" s="51">
        <f t="shared" si="15"/>
        <v>46038</v>
      </c>
      <c r="Y200" s="148">
        <f t="shared" si="15"/>
        <v>46767</v>
      </c>
      <c r="Z200" s="266" t="s">
        <v>33</v>
      </c>
      <c r="AA200" s="266" t="s">
        <v>33</v>
      </c>
      <c r="AB200" s="266" t="s">
        <v>33</v>
      </c>
      <c r="AC200" s="304" t="s">
        <v>169</v>
      </c>
    </row>
    <row r="201" spans="1:30" ht="45" hidden="1">
      <c r="A201" s="22" t="s">
        <v>1128</v>
      </c>
      <c r="B201" s="22" t="s">
        <v>1129</v>
      </c>
      <c r="C201" s="15" t="s">
        <v>1130</v>
      </c>
      <c r="D201" s="293">
        <v>45112</v>
      </c>
      <c r="E201" s="293">
        <v>46295</v>
      </c>
      <c r="F201" s="22" t="s">
        <v>32</v>
      </c>
      <c r="G201" s="293">
        <v>46295</v>
      </c>
      <c r="H201" s="22" t="s">
        <v>32</v>
      </c>
      <c r="I201" s="26">
        <v>45478</v>
      </c>
      <c r="J201" s="22" t="s">
        <v>1131</v>
      </c>
      <c r="K201" s="22" t="s">
        <v>381</v>
      </c>
      <c r="L201" s="22">
        <v>2841970</v>
      </c>
      <c r="M201" s="22" t="s">
        <v>64</v>
      </c>
      <c r="N201" s="22" t="s">
        <v>529</v>
      </c>
      <c r="O201" s="22" t="s">
        <v>375</v>
      </c>
      <c r="P201" s="22" t="s">
        <v>1132</v>
      </c>
      <c r="Q201" s="294">
        <v>72939</v>
      </c>
      <c r="R201" s="294">
        <v>218819</v>
      </c>
      <c r="S201" s="294">
        <v>0</v>
      </c>
      <c r="T201" s="22" t="s">
        <v>42</v>
      </c>
      <c r="U201" s="22" t="s">
        <v>55</v>
      </c>
      <c r="V201" s="22" t="s">
        <v>32</v>
      </c>
      <c r="W201" s="15" t="s">
        <v>33</v>
      </c>
      <c r="X201" s="26">
        <f t="shared" si="15"/>
        <v>46208</v>
      </c>
      <c r="Y201" s="26">
        <f t="shared" si="15"/>
        <v>47391</v>
      </c>
      <c r="Z201" s="22" t="s">
        <v>33</v>
      </c>
      <c r="AA201" s="22" t="s">
        <v>57</v>
      </c>
      <c r="AB201" s="22" t="s">
        <v>57</v>
      </c>
      <c r="AC201" s="22" t="s">
        <v>45</v>
      </c>
    </row>
    <row r="202" spans="1:30" ht="60" hidden="1">
      <c r="A202" s="95" t="s">
        <v>1133</v>
      </c>
      <c r="B202" s="75" t="s">
        <v>1134</v>
      </c>
      <c r="C202" s="75" t="s">
        <v>1135</v>
      </c>
      <c r="D202" s="96">
        <v>45131</v>
      </c>
      <c r="E202" s="96">
        <v>45869</v>
      </c>
      <c r="F202" s="95" t="s">
        <v>32</v>
      </c>
      <c r="G202" s="96">
        <v>45869</v>
      </c>
      <c r="H202" s="95" t="s">
        <v>32</v>
      </c>
      <c r="I202" s="82">
        <v>45497</v>
      </c>
      <c r="J202" s="75" t="s">
        <v>1136</v>
      </c>
      <c r="K202" s="95" t="s">
        <v>381</v>
      </c>
      <c r="L202" s="95">
        <v>3269195</v>
      </c>
      <c r="M202" s="95" t="s">
        <v>64</v>
      </c>
      <c r="N202" s="95" t="s">
        <v>1137</v>
      </c>
      <c r="O202" s="101" t="s">
        <v>1138</v>
      </c>
      <c r="P202" s="101" t="s">
        <v>1094</v>
      </c>
      <c r="Q202" s="305">
        <v>87500</v>
      </c>
      <c r="R202" s="100">
        <v>175000</v>
      </c>
      <c r="S202" s="100">
        <v>0</v>
      </c>
      <c r="T202" s="95" t="s">
        <v>42</v>
      </c>
      <c r="U202" s="95" t="s">
        <v>55</v>
      </c>
      <c r="V202" s="253" t="s">
        <v>32</v>
      </c>
      <c r="W202" s="279" t="s">
        <v>33</v>
      </c>
      <c r="X202" s="82">
        <f t="shared" si="15"/>
        <v>46227</v>
      </c>
      <c r="Y202" s="205">
        <f t="shared" si="15"/>
        <v>46965</v>
      </c>
      <c r="Z202" s="95" t="s">
        <v>57</v>
      </c>
      <c r="AA202" s="95" t="s">
        <v>57</v>
      </c>
      <c r="AB202" s="95" t="s">
        <v>57</v>
      </c>
      <c r="AC202" s="95" t="s">
        <v>45</v>
      </c>
    </row>
    <row r="203" spans="1:30" s="11" customFormat="1" ht="72" hidden="1" customHeight="1">
      <c r="A203" s="11" t="s">
        <v>1139</v>
      </c>
      <c r="B203" s="11" t="s">
        <v>1140</v>
      </c>
      <c r="C203" s="8" t="s">
        <v>1141</v>
      </c>
      <c r="D203" s="87">
        <v>44959</v>
      </c>
      <c r="E203" s="87">
        <v>46053</v>
      </c>
      <c r="F203" s="11" t="s">
        <v>49</v>
      </c>
      <c r="G203" s="10">
        <v>46418</v>
      </c>
      <c r="H203" s="11" t="s">
        <v>32</v>
      </c>
      <c r="I203" s="10">
        <v>45013</v>
      </c>
      <c r="J203" s="11" t="s">
        <v>138</v>
      </c>
      <c r="K203" s="11" t="s">
        <v>381</v>
      </c>
      <c r="L203" s="11">
        <v>2594504</v>
      </c>
      <c r="M203" s="11" t="s">
        <v>51</v>
      </c>
      <c r="N203" s="11" t="s">
        <v>139</v>
      </c>
      <c r="O203" s="11" t="s">
        <v>66</v>
      </c>
      <c r="P203" s="11" t="s">
        <v>332</v>
      </c>
      <c r="Q203" s="14">
        <f>R203/4</f>
        <v>2500000</v>
      </c>
      <c r="R203" s="14">
        <v>10000000</v>
      </c>
      <c r="S203" s="14">
        <v>0</v>
      </c>
      <c r="T203" s="11" t="s">
        <v>42</v>
      </c>
      <c r="U203" s="11" t="s">
        <v>55</v>
      </c>
      <c r="V203" s="11" t="s">
        <v>32</v>
      </c>
      <c r="W203" s="198" t="s">
        <v>33</v>
      </c>
      <c r="X203" s="82">
        <f t="shared" si="15"/>
        <v>46055</v>
      </c>
      <c r="Y203" s="205">
        <f t="shared" si="15"/>
        <v>47149</v>
      </c>
      <c r="Z203" s="11" t="s">
        <v>44</v>
      </c>
      <c r="AA203" s="11" t="s">
        <v>57</v>
      </c>
      <c r="AB203" s="11" t="s">
        <v>57</v>
      </c>
      <c r="AC203" s="11" t="s">
        <v>127</v>
      </c>
    </row>
    <row r="204" spans="1:30" s="11" customFormat="1" ht="72" hidden="1" customHeight="1">
      <c r="A204" s="11" t="s">
        <v>1142</v>
      </c>
      <c r="B204" s="11" t="s">
        <v>1143</v>
      </c>
      <c r="C204" s="8" t="s">
        <v>1144</v>
      </c>
      <c r="D204" s="87">
        <v>45078</v>
      </c>
      <c r="E204" s="87">
        <v>46172</v>
      </c>
      <c r="F204" s="11" t="s">
        <v>49</v>
      </c>
      <c r="G204" s="10">
        <v>46537</v>
      </c>
      <c r="H204" s="11" t="s">
        <v>32</v>
      </c>
      <c r="I204" s="10">
        <v>45013</v>
      </c>
      <c r="J204" s="11" t="s">
        <v>302</v>
      </c>
      <c r="K204" s="11" t="s">
        <v>381</v>
      </c>
      <c r="L204" s="11">
        <v>2212959</v>
      </c>
      <c r="M204" s="11" t="s">
        <v>51</v>
      </c>
      <c r="N204" s="11" t="s">
        <v>139</v>
      </c>
      <c r="O204" s="11" t="s">
        <v>66</v>
      </c>
      <c r="P204" s="11" t="s">
        <v>332</v>
      </c>
      <c r="Q204" s="14">
        <f>R204/4</f>
        <v>1250000</v>
      </c>
      <c r="R204" s="14">
        <v>5000000</v>
      </c>
      <c r="S204" s="14">
        <v>0</v>
      </c>
      <c r="T204" s="11" t="s">
        <v>42</v>
      </c>
      <c r="U204" s="11" t="s">
        <v>55</v>
      </c>
      <c r="V204" s="11" t="s">
        <v>32</v>
      </c>
      <c r="W204" s="198" t="s">
        <v>33</v>
      </c>
      <c r="X204" s="10">
        <f t="shared" si="15"/>
        <v>46174</v>
      </c>
      <c r="Y204" s="10">
        <f t="shared" si="15"/>
        <v>47268</v>
      </c>
      <c r="Z204" s="11" t="s">
        <v>44</v>
      </c>
      <c r="AA204" s="11" t="s">
        <v>57</v>
      </c>
      <c r="AB204" s="11" t="s">
        <v>57</v>
      </c>
      <c r="AC204" s="11" t="s">
        <v>127</v>
      </c>
      <c r="AD204" s="88"/>
    </row>
    <row r="205" spans="1:30" hidden="1">
      <c r="A205" s="11" t="s">
        <v>1145</v>
      </c>
      <c r="B205" s="11" t="s">
        <v>1146</v>
      </c>
      <c r="C205" s="11" t="s">
        <v>1147</v>
      </c>
      <c r="D205" s="87">
        <v>45138</v>
      </c>
      <c r="E205" s="87">
        <v>45657</v>
      </c>
      <c r="F205" s="11" t="s">
        <v>49</v>
      </c>
      <c r="G205" s="10">
        <v>46022</v>
      </c>
      <c r="H205" s="11" t="s">
        <v>32</v>
      </c>
      <c r="I205" s="10">
        <v>45504</v>
      </c>
      <c r="J205" s="11" t="s">
        <v>1148</v>
      </c>
      <c r="K205" s="11" t="s">
        <v>35</v>
      </c>
      <c r="L205" s="12" t="s">
        <v>1149</v>
      </c>
      <c r="M205" s="11" t="s">
        <v>64</v>
      </c>
      <c r="N205" s="11" t="s">
        <v>1150</v>
      </c>
      <c r="O205" s="11" t="s">
        <v>53</v>
      </c>
      <c r="P205" s="11" t="s">
        <v>1100</v>
      </c>
      <c r="Q205" s="14">
        <v>249699.75</v>
      </c>
      <c r="R205" s="14">
        <v>506890.5</v>
      </c>
      <c r="S205" s="14">
        <v>0</v>
      </c>
      <c r="T205" s="11" t="s">
        <v>42</v>
      </c>
      <c r="U205" s="11" t="s">
        <v>55</v>
      </c>
      <c r="V205" s="11" t="s">
        <v>32</v>
      </c>
      <c r="W205" s="198" t="s">
        <v>33</v>
      </c>
      <c r="X205" s="10">
        <f t="shared" si="15"/>
        <v>46234</v>
      </c>
      <c r="Y205" s="10">
        <f t="shared" si="15"/>
        <v>46752</v>
      </c>
      <c r="Z205" s="11" t="s">
        <v>33</v>
      </c>
      <c r="AA205" s="11" t="s">
        <v>44</v>
      </c>
      <c r="AB205" s="11" t="s">
        <v>33</v>
      </c>
      <c r="AC205" s="11" t="s">
        <v>467</v>
      </c>
    </row>
    <row r="206" spans="1:30" hidden="1">
      <c r="A206" s="11" t="s">
        <v>1145</v>
      </c>
      <c r="B206" s="11" t="s">
        <v>1151</v>
      </c>
      <c r="C206" s="11" t="s">
        <v>1147</v>
      </c>
      <c r="D206" s="87">
        <v>45138</v>
      </c>
      <c r="E206" s="87">
        <v>45657</v>
      </c>
      <c r="F206" s="11" t="s">
        <v>49</v>
      </c>
      <c r="G206" s="10">
        <v>46022</v>
      </c>
      <c r="H206" s="11" t="s">
        <v>32</v>
      </c>
      <c r="I206" s="10">
        <v>45504</v>
      </c>
      <c r="J206" s="11" t="s">
        <v>1152</v>
      </c>
      <c r="K206" s="11" t="s">
        <v>35</v>
      </c>
      <c r="L206" s="12">
        <v>10286725</v>
      </c>
      <c r="M206" s="11" t="s">
        <v>64</v>
      </c>
      <c r="N206" s="11" t="s">
        <v>1150</v>
      </c>
      <c r="O206" s="11" t="s">
        <v>53</v>
      </c>
      <c r="P206" s="11" t="s">
        <v>1100</v>
      </c>
      <c r="Q206" s="14">
        <v>199500</v>
      </c>
      <c r="R206" s="14">
        <v>399000</v>
      </c>
      <c r="S206" s="14">
        <v>0</v>
      </c>
      <c r="T206" s="11" t="s">
        <v>42</v>
      </c>
      <c r="U206" s="11" t="s">
        <v>55</v>
      </c>
      <c r="V206" s="11" t="s">
        <v>32</v>
      </c>
      <c r="W206" s="198" t="s">
        <v>33</v>
      </c>
      <c r="X206" s="10">
        <f t="shared" si="15"/>
        <v>46234</v>
      </c>
      <c r="Y206" s="10">
        <f t="shared" si="15"/>
        <v>46752</v>
      </c>
      <c r="Z206" s="11" t="s">
        <v>33</v>
      </c>
      <c r="AA206" s="11" t="s">
        <v>44</v>
      </c>
      <c r="AB206" s="11" t="s">
        <v>33</v>
      </c>
      <c r="AC206" s="11" t="s">
        <v>467</v>
      </c>
    </row>
    <row r="207" spans="1:30" hidden="1">
      <c r="A207" s="11" t="s">
        <v>1145</v>
      </c>
      <c r="B207" s="11" t="s">
        <v>1151</v>
      </c>
      <c r="C207" s="11" t="s">
        <v>1147</v>
      </c>
      <c r="D207" s="87">
        <v>45138</v>
      </c>
      <c r="E207" s="87">
        <v>45657</v>
      </c>
      <c r="F207" s="11" t="s">
        <v>49</v>
      </c>
      <c r="G207" s="10">
        <v>46022</v>
      </c>
      <c r="H207" s="11" t="s">
        <v>32</v>
      </c>
      <c r="I207" s="10">
        <v>45504</v>
      </c>
      <c r="J207" s="11" t="s">
        <v>1153</v>
      </c>
      <c r="K207" s="11" t="s">
        <v>1154</v>
      </c>
      <c r="L207" s="12">
        <v>11011652</v>
      </c>
      <c r="M207" s="11" t="s">
        <v>64</v>
      </c>
      <c r="N207" s="11" t="s">
        <v>1150</v>
      </c>
      <c r="O207" s="11" t="s">
        <v>53</v>
      </c>
      <c r="P207" s="11" t="s">
        <v>1100</v>
      </c>
      <c r="Q207" s="14">
        <v>175000</v>
      </c>
      <c r="R207" s="14">
        <v>350000</v>
      </c>
      <c r="S207" s="14">
        <v>0</v>
      </c>
      <c r="T207" s="11" t="s">
        <v>42</v>
      </c>
      <c r="U207" s="11" t="s">
        <v>55</v>
      </c>
      <c r="V207" s="11" t="s">
        <v>32</v>
      </c>
      <c r="W207" s="198" t="s">
        <v>33</v>
      </c>
      <c r="X207" s="10">
        <f t="shared" si="15"/>
        <v>46234</v>
      </c>
      <c r="Y207" s="10">
        <f t="shared" si="15"/>
        <v>46752</v>
      </c>
      <c r="Z207" s="11" t="s">
        <v>33</v>
      </c>
      <c r="AA207" s="11" t="s">
        <v>44</v>
      </c>
      <c r="AB207" s="11" t="s">
        <v>33</v>
      </c>
      <c r="AC207" s="11" t="s">
        <v>467</v>
      </c>
    </row>
    <row r="208" spans="1:30" hidden="1">
      <c r="A208" s="101" t="s">
        <v>1145</v>
      </c>
      <c r="B208" s="101" t="s">
        <v>1155</v>
      </c>
      <c r="C208" s="101" t="s">
        <v>1147</v>
      </c>
      <c r="D208" s="126">
        <v>45138</v>
      </c>
      <c r="E208" s="126">
        <v>45657</v>
      </c>
      <c r="F208" s="101" t="s">
        <v>49</v>
      </c>
      <c r="G208" s="81">
        <v>46022</v>
      </c>
      <c r="H208" s="101" t="s">
        <v>32</v>
      </c>
      <c r="I208" s="81">
        <v>45504</v>
      </c>
      <c r="J208" s="101" t="s">
        <v>1148</v>
      </c>
      <c r="K208" s="101" t="s">
        <v>35</v>
      </c>
      <c r="L208" s="155" t="s">
        <v>1149</v>
      </c>
      <c r="M208" s="101" t="s">
        <v>64</v>
      </c>
      <c r="N208" s="101" t="s">
        <v>1150</v>
      </c>
      <c r="O208" s="101" t="s">
        <v>53</v>
      </c>
      <c r="P208" s="101" t="s">
        <v>1100</v>
      </c>
      <c r="Q208" s="105">
        <v>249699.75</v>
      </c>
      <c r="R208" s="105">
        <v>506890.5</v>
      </c>
      <c r="S208" s="105">
        <v>0</v>
      </c>
      <c r="T208" s="101" t="s">
        <v>42</v>
      </c>
      <c r="U208" s="101" t="s">
        <v>55</v>
      </c>
      <c r="V208" s="101" t="s">
        <v>32</v>
      </c>
      <c r="W208" s="223" t="s">
        <v>33</v>
      </c>
      <c r="X208" s="81">
        <f t="shared" si="15"/>
        <v>46234</v>
      </c>
      <c r="Y208" s="81">
        <f t="shared" si="15"/>
        <v>46752</v>
      </c>
      <c r="Z208" s="101" t="s">
        <v>33</v>
      </c>
      <c r="AA208" s="101" t="s">
        <v>44</v>
      </c>
      <c r="AB208" s="101" t="s">
        <v>33</v>
      </c>
      <c r="AC208" s="101" t="s">
        <v>467</v>
      </c>
    </row>
    <row r="209" spans="1:1024 1027:3068 3076:4096 4098:6142 6150:7168 7170:9216 9224:11264 11266:12286 12290:13305 13313:14335 14338:15360 15364:16379" ht="75" hidden="1">
      <c r="A209" s="11" t="s">
        <v>1156</v>
      </c>
      <c r="B209" s="11" t="s">
        <v>1157</v>
      </c>
      <c r="C209" s="11" t="s">
        <v>1158</v>
      </c>
      <c r="D209" s="87">
        <v>45170</v>
      </c>
      <c r="E209" s="87">
        <v>45900</v>
      </c>
      <c r="F209" s="11" t="s">
        <v>49</v>
      </c>
      <c r="G209" s="10">
        <v>46630</v>
      </c>
      <c r="H209" s="11" t="s">
        <v>49</v>
      </c>
      <c r="I209" s="10">
        <v>46446</v>
      </c>
      <c r="J209" s="11" t="s">
        <v>1159</v>
      </c>
      <c r="K209" s="11" t="s">
        <v>1039</v>
      </c>
      <c r="L209" s="11">
        <v>1800000</v>
      </c>
      <c r="M209" s="11" t="s">
        <v>64</v>
      </c>
      <c r="N209" s="11" t="s">
        <v>204</v>
      </c>
      <c r="O209" s="11" t="s">
        <v>382</v>
      </c>
      <c r="P209" s="11" t="s">
        <v>40</v>
      </c>
      <c r="Q209" s="14">
        <v>6430.36</v>
      </c>
      <c r="R209" s="14">
        <v>12860.72</v>
      </c>
      <c r="S209" s="14">
        <v>0</v>
      </c>
      <c r="T209" s="11" t="s">
        <v>88</v>
      </c>
      <c r="U209" s="11" t="s">
        <v>55</v>
      </c>
      <c r="V209" s="11" t="s">
        <v>32</v>
      </c>
      <c r="W209" s="8" t="s">
        <v>1160</v>
      </c>
      <c r="X209" s="11" t="s">
        <v>33</v>
      </c>
      <c r="Y209" s="11" t="s">
        <v>33</v>
      </c>
      <c r="Z209" s="11" t="s">
        <v>33</v>
      </c>
      <c r="AA209" s="11"/>
      <c r="AB209" s="11"/>
      <c r="AC209" s="11" t="s">
        <v>69</v>
      </c>
    </row>
    <row r="210" spans="1:1024 1027:3068 3076:4096 4098:6142 6150:7168 7170:9216 9224:11264 11266:12286 12290:13305 13313:14335 14338:15360 15364:16379" hidden="1">
      <c r="A210" s="11" t="s">
        <v>1161</v>
      </c>
      <c r="B210" s="11" t="s">
        <v>1162</v>
      </c>
      <c r="C210" s="11" t="s">
        <v>1163</v>
      </c>
      <c r="D210" s="87">
        <v>45183</v>
      </c>
      <c r="E210" s="87">
        <v>45230</v>
      </c>
      <c r="F210" s="11" t="s">
        <v>32</v>
      </c>
      <c r="G210" s="87">
        <v>45230</v>
      </c>
      <c r="H210" s="11" t="s">
        <v>32</v>
      </c>
      <c r="I210" s="11" t="s">
        <v>33</v>
      </c>
      <c r="J210" s="11" t="s">
        <v>1164</v>
      </c>
      <c r="K210" s="11" t="s">
        <v>381</v>
      </c>
      <c r="L210" s="11">
        <v>7424081</v>
      </c>
      <c r="M210" s="11" t="s">
        <v>37</v>
      </c>
      <c r="N210" s="11" t="s">
        <v>1165</v>
      </c>
      <c r="O210" s="11" t="s">
        <v>53</v>
      </c>
      <c r="P210" s="11" t="s">
        <v>1100</v>
      </c>
      <c r="Q210" s="14">
        <v>24990</v>
      </c>
      <c r="R210" s="14">
        <v>24990</v>
      </c>
      <c r="S210" s="14">
        <v>0</v>
      </c>
      <c r="T210" s="11" t="s">
        <v>88</v>
      </c>
      <c r="U210" s="11" t="s">
        <v>55</v>
      </c>
      <c r="V210" s="11" t="s">
        <v>32</v>
      </c>
      <c r="W210" s="198" t="s">
        <v>33</v>
      </c>
      <c r="X210" s="10">
        <f>DATE(YEAR(D210) + 3, MONTH(D210), DAY(D210))</f>
        <v>46279</v>
      </c>
      <c r="Y210" s="10">
        <f>DATE(YEAR(E210) + 3, MONTH(E210), DAY(E210))</f>
        <v>46326</v>
      </c>
      <c r="Z210" s="11" t="s">
        <v>57</v>
      </c>
      <c r="AA210" s="11" t="s">
        <v>57</v>
      </c>
      <c r="AB210" s="11" t="s">
        <v>57</v>
      </c>
      <c r="AC210" s="11" t="s">
        <v>45</v>
      </c>
    </row>
    <row r="211" spans="1:1024 1027:3068 3076:4096 4098:6142 6150:7168 7170:9216 9224:11264 11266:12286 12290:13305 13313:14335 14338:15360 15364:16379" ht="30" hidden="1">
      <c r="A211" s="101" t="s">
        <v>1166</v>
      </c>
      <c r="B211" s="101" t="s">
        <v>1167</v>
      </c>
      <c r="C211" s="55" t="s">
        <v>1168</v>
      </c>
      <c r="D211" s="126">
        <v>45180</v>
      </c>
      <c r="E211" s="126">
        <v>45412</v>
      </c>
      <c r="F211" s="101" t="s">
        <v>32</v>
      </c>
      <c r="G211" s="81">
        <v>45412</v>
      </c>
      <c r="H211" s="101" t="s">
        <v>32</v>
      </c>
      <c r="I211" s="101" t="s">
        <v>33</v>
      </c>
      <c r="J211" s="101" t="s">
        <v>1169</v>
      </c>
      <c r="K211" s="101" t="s">
        <v>381</v>
      </c>
      <c r="L211" s="101">
        <v>5494158</v>
      </c>
      <c r="M211" s="101" t="s">
        <v>391</v>
      </c>
      <c r="N211" s="101" t="s">
        <v>1170</v>
      </c>
      <c r="O211" s="101" t="s">
        <v>66</v>
      </c>
      <c r="P211" s="101" t="s">
        <v>332</v>
      </c>
      <c r="Q211" s="105">
        <v>170000</v>
      </c>
      <c r="R211" s="105">
        <v>170000</v>
      </c>
      <c r="S211" s="105">
        <v>0</v>
      </c>
      <c r="T211" s="101" t="s">
        <v>42</v>
      </c>
      <c r="U211" s="101" t="s">
        <v>55</v>
      </c>
      <c r="V211" s="101" t="s">
        <v>32</v>
      </c>
      <c r="W211" s="223" t="s">
        <v>33</v>
      </c>
      <c r="X211" s="81">
        <f>DATE(YEAR(D211) + 3, MONTH(D211), DAY(D211))</f>
        <v>46276</v>
      </c>
      <c r="Y211" s="81">
        <f>DATE(YEAR(E211) + 3, MONTH(E211), DAY(E211))</f>
        <v>46507</v>
      </c>
      <c r="Z211" s="101" t="s">
        <v>57</v>
      </c>
      <c r="AA211" s="101" t="s">
        <v>44</v>
      </c>
      <c r="AB211" s="101" t="s">
        <v>33</v>
      </c>
      <c r="AC211" s="101" t="s">
        <v>467</v>
      </c>
    </row>
    <row r="212" spans="1:1024 1027:3068 3076:4096 4098:6142 6150:7168 7170:9216 9224:11264 11266:12286 12290:13305 13313:14335 14338:15360 15364:16379" ht="60" hidden="1">
      <c r="A212" s="44" t="s">
        <v>1171</v>
      </c>
      <c r="B212" s="42" t="s">
        <v>1172</v>
      </c>
      <c r="C212" s="42" t="s">
        <v>1173</v>
      </c>
      <c r="D212" s="130">
        <v>44956</v>
      </c>
      <c r="E212" s="130" t="s">
        <v>1174</v>
      </c>
      <c r="F212" s="44" t="s">
        <v>32</v>
      </c>
      <c r="G212" s="306">
        <v>45008</v>
      </c>
      <c r="H212" s="44" t="s">
        <v>32</v>
      </c>
      <c r="I212" s="307">
        <v>44963</v>
      </c>
      <c r="J212" s="44" t="s">
        <v>1175</v>
      </c>
      <c r="K212" s="44" t="s">
        <v>381</v>
      </c>
      <c r="L212" s="266">
        <v>4156002</v>
      </c>
      <c r="M212" s="44" t="s">
        <v>572</v>
      </c>
      <c r="N212" s="288" t="s">
        <v>196</v>
      </c>
      <c r="O212" s="288" t="s">
        <v>1176</v>
      </c>
      <c r="P212" s="288" t="s">
        <v>1177</v>
      </c>
      <c r="Q212" s="308">
        <v>73336.59</v>
      </c>
      <c r="R212" s="308">
        <v>73336.59</v>
      </c>
      <c r="S212" s="49">
        <v>0</v>
      </c>
      <c r="T212" s="44" t="s">
        <v>1068</v>
      </c>
      <c r="U212" s="44" t="s">
        <v>89</v>
      </c>
      <c r="V212" s="44" t="s">
        <v>32</v>
      </c>
      <c r="W212" s="158" t="s">
        <v>33</v>
      </c>
      <c r="X212" s="44" t="s">
        <v>33</v>
      </c>
      <c r="Y212" s="44" t="s">
        <v>33</v>
      </c>
      <c r="Z212" s="44" t="s">
        <v>33</v>
      </c>
      <c r="AA212" s="44" t="s">
        <v>33</v>
      </c>
      <c r="AB212" s="44" t="s">
        <v>33</v>
      </c>
      <c r="AC212" s="44" t="s">
        <v>169</v>
      </c>
    </row>
    <row r="213" spans="1:1024 1027:3068 3076:4096 4098:6142 6150:7168 7170:9216 9224:11264 11266:12286 12290:13305 13313:14335 14338:15360 15364:16379" s="44" customFormat="1" ht="30" hidden="1">
      <c r="A213" s="44" t="s">
        <v>1178</v>
      </c>
      <c r="B213" s="42" t="s">
        <v>1179</v>
      </c>
      <c r="C213" s="42" t="s">
        <v>1180</v>
      </c>
      <c r="D213" s="130">
        <v>44958</v>
      </c>
      <c r="E213" s="130">
        <v>45504</v>
      </c>
      <c r="F213" s="44" t="s">
        <v>49</v>
      </c>
      <c r="G213" s="306">
        <v>46054</v>
      </c>
      <c r="H213" s="44" t="s">
        <v>49</v>
      </c>
      <c r="I213" s="307">
        <v>45322</v>
      </c>
      <c r="J213" s="44" t="s">
        <v>1181</v>
      </c>
      <c r="K213" s="44" t="s">
        <v>381</v>
      </c>
      <c r="L213" s="266">
        <v>4106751</v>
      </c>
      <c r="M213" s="44" t="s">
        <v>51</v>
      </c>
      <c r="N213" s="288" t="s">
        <v>1182</v>
      </c>
      <c r="O213" s="288" t="s">
        <v>86</v>
      </c>
      <c r="P213" s="11" t="s">
        <v>1100</v>
      </c>
      <c r="Q213" s="308">
        <v>300000</v>
      </c>
      <c r="R213" s="308">
        <v>900000</v>
      </c>
      <c r="S213" s="49">
        <v>0</v>
      </c>
      <c r="T213" s="44" t="s">
        <v>42</v>
      </c>
      <c r="U213" s="44" t="s">
        <v>55</v>
      </c>
      <c r="V213" s="44" t="s">
        <v>32</v>
      </c>
      <c r="W213" s="158"/>
      <c r="X213" s="44" t="s">
        <v>33</v>
      </c>
      <c r="AC213" s="44" t="s">
        <v>69</v>
      </c>
      <c r="AE213" s="42"/>
      <c r="AF213" s="42"/>
      <c r="AG213" s="130"/>
      <c r="AH213" s="130"/>
      <c r="AJ213" s="306"/>
      <c r="AL213" s="307"/>
      <c r="AO213" s="266"/>
      <c r="AQ213" s="288"/>
      <c r="AR213" s="288"/>
      <c r="AS213" s="288"/>
      <c r="AT213" s="308"/>
      <c r="AU213" s="308"/>
      <c r="AV213" s="49"/>
      <c r="AZ213" s="158"/>
      <c r="BH213" s="42"/>
      <c r="BI213" s="42"/>
      <c r="BJ213" s="130"/>
      <c r="BK213" s="130"/>
      <c r="BM213" s="306"/>
      <c r="BO213" s="307"/>
      <c r="BR213" s="266"/>
      <c r="BT213" s="288"/>
      <c r="BU213" s="288"/>
      <c r="BV213" s="288"/>
      <c r="BW213" s="308"/>
      <c r="BX213" s="308"/>
      <c r="BY213" s="49"/>
      <c r="CC213" s="158"/>
      <c r="CK213" s="42"/>
      <c r="CL213" s="42"/>
      <c r="CM213" s="130"/>
      <c r="CN213" s="130"/>
      <c r="CP213" s="306"/>
      <c r="CR213" s="307"/>
      <c r="CU213" s="266"/>
      <c r="CW213" s="288"/>
      <c r="CX213" s="288"/>
      <c r="CY213" s="288"/>
      <c r="CZ213" s="308"/>
      <c r="DA213" s="308"/>
      <c r="DB213" s="49"/>
      <c r="DF213" s="158"/>
      <c r="DN213" s="42"/>
      <c r="DO213" s="42"/>
      <c r="DP213" s="130"/>
      <c r="DQ213" s="130"/>
      <c r="DS213" s="306"/>
      <c r="DU213" s="307"/>
      <c r="DX213" s="266"/>
      <c r="DZ213" s="288"/>
      <c r="EA213" s="288"/>
      <c r="EB213" s="288"/>
      <c r="EC213" s="308"/>
      <c r="ED213" s="308"/>
      <c r="EE213" s="49"/>
      <c r="EI213" s="158"/>
      <c r="EQ213" s="42"/>
      <c r="ER213" s="42"/>
      <c r="ES213" s="130"/>
      <c r="ET213" s="130"/>
      <c r="EV213" s="306"/>
      <c r="EX213" s="307"/>
      <c r="FA213" s="266"/>
      <c r="FC213" s="288"/>
      <c r="FD213" s="288"/>
      <c r="FE213" s="288"/>
      <c r="FF213" s="308"/>
      <c r="FG213" s="308"/>
      <c r="FH213" s="49"/>
      <c r="FL213" s="158"/>
      <c r="FT213" s="42"/>
      <c r="FU213" s="42"/>
      <c r="FV213" s="130"/>
      <c r="FW213" s="130"/>
      <c r="FY213" s="306"/>
      <c r="GA213" s="307"/>
      <c r="GD213" s="266"/>
      <c r="GF213" s="288"/>
      <c r="GG213" s="288"/>
      <c r="GH213" s="288"/>
      <c r="GI213" s="308"/>
      <c r="GJ213" s="308"/>
      <c r="GK213" s="49"/>
      <c r="GO213" s="158"/>
      <c r="GW213" s="42"/>
      <c r="GX213" s="42"/>
      <c r="GY213" s="130"/>
      <c r="GZ213" s="130"/>
      <c r="HB213" s="306"/>
      <c r="HD213" s="307"/>
      <c r="HG213" s="266"/>
      <c r="HI213" s="288"/>
      <c r="HJ213" s="288"/>
      <c r="HK213" s="288"/>
      <c r="HL213" s="308"/>
      <c r="HM213" s="308"/>
      <c r="HN213" s="49"/>
      <c r="HR213" s="158"/>
      <c r="HZ213" s="42"/>
      <c r="IA213" s="42"/>
      <c r="IB213" s="130"/>
      <c r="IC213" s="130"/>
      <c r="IE213" s="306"/>
      <c r="IG213" s="307"/>
      <c r="IJ213" s="266"/>
      <c r="IL213" s="288"/>
      <c r="IM213" s="288"/>
      <c r="IN213" s="288"/>
      <c r="IO213" s="308"/>
      <c r="IP213" s="308"/>
      <c r="IQ213" s="49"/>
      <c r="IU213" s="158"/>
      <c r="JC213" s="42"/>
      <c r="JD213" s="42"/>
      <c r="JE213" s="130"/>
      <c r="JF213" s="130"/>
      <c r="JH213" s="306"/>
      <c r="JJ213" s="307"/>
      <c r="JM213" s="266"/>
      <c r="JO213" s="288"/>
      <c r="JP213" s="288"/>
      <c r="JQ213" s="288"/>
      <c r="JR213" s="308"/>
      <c r="JS213" s="308"/>
      <c r="JT213" s="49"/>
      <c r="JX213" s="158"/>
      <c r="KF213" s="42"/>
      <c r="KG213" s="42"/>
      <c r="KH213" s="130"/>
      <c r="KI213" s="130"/>
      <c r="KK213" s="306"/>
      <c r="KM213" s="307"/>
      <c r="KP213" s="266"/>
      <c r="KR213" s="288"/>
      <c r="KS213" s="288"/>
      <c r="KT213" s="288"/>
      <c r="KU213" s="308"/>
      <c r="KV213" s="308"/>
      <c r="KW213" s="49"/>
      <c r="LA213" s="158"/>
      <c r="LI213" s="42"/>
      <c r="LJ213" s="42"/>
      <c r="LK213" s="130"/>
      <c r="LL213" s="130"/>
      <c r="LN213" s="306"/>
      <c r="LP213" s="307"/>
      <c r="LS213" s="266"/>
      <c r="LU213" s="288"/>
      <c r="LV213" s="288"/>
      <c r="LW213" s="288"/>
      <c r="LX213" s="308"/>
      <c r="LY213" s="308"/>
      <c r="LZ213" s="49"/>
      <c r="MD213" s="158"/>
      <c r="ML213" s="42"/>
      <c r="MM213" s="42"/>
      <c r="MN213" s="130"/>
      <c r="MO213" s="130"/>
      <c r="MQ213" s="306"/>
      <c r="MS213" s="307"/>
      <c r="MV213" s="266"/>
      <c r="MX213" s="288"/>
      <c r="MY213" s="288"/>
      <c r="MZ213" s="288"/>
      <c r="NA213" s="308"/>
      <c r="NB213" s="308"/>
      <c r="NC213" s="49"/>
      <c r="NG213" s="158"/>
      <c r="NO213" s="42"/>
      <c r="NP213" s="42"/>
      <c r="NQ213" s="130"/>
      <c r="NR213" s="130"/>
      <c r="NT213" s="306"/>
      <c r="NV213" s="307"/>
      <c r="NY213" s="266"/>
      <c r="OA213" s="288"/>
      <c r="OB213" s="288"/>
      <c r="OC213" s="288"/>
      <c r="OD213" s="308"/>
      <c r="OE213" s="308"/>
      <c r="OF213" s="49"/>
      <c r="OJ213" s="158"/>
      <c r="OR213" s="42"/>
      <c r="OS213" s="42"/>
      <c r="OT213" s="130"/>
      <c r="OU213" s="130"/>
      <c r="OW213" s="306"/>
      <c r="OY213" s="307"/>
      <c r="PB213" s="266"/>
      <c r="PD213" s="288"/>
      <c r="PE213" s="288"/>
      <c r="PF213" s="288"/>
      <c r="PG213" s="308"/>
      <c r="PH213" s="308"/>
      <c r="PI213" s="49"/>
      <c r="PM213" s="158"/>
      <c r="PU213" s="42"/>
      <c r="PV213" s="42"/>
      <c r="PW213" s="130"/>
      <c r="PX213" s="130"/>
      <c r="PZ213" s="306"/>
      <c r="QB213" s="307"/>
      <c r="QE213" s="266"/>
      <c r="QG213" s="288"/>
      <c r="QH213" s="288"/>
      <c r="QI213" s="288"/>
      <c r="QJ213" s="308"/>
      <c r="QK213" s="308"/>
      <c r="QL213" s="49"/>
      <c r="QP213" s="158"/>
      <c r="QX213" s="42"/>
      <c r="QY213" s="42"/>
      <c r="QZ213" s="130"/>
      <c r="RA213" s="130"/>
      <c r="RC213" s="306"/>
      <c r="RE213" s="307"/>
      <c r="RH213" s="266"/>
      <c r="RJ213" s="288"/>
      <c r="RK213" s="288"/>
      <c r="RL213" s="288"/>
      <c r="RM213" s="308"/>
      <c r="RN213" s="308"/>
      <c r="RO213" s="49"/>
      <c r="RS213" s="158"/>
      <c r="SA213" s="42"/>
      <c r="SB213" s="42"/>
      <c r="SC213" s="130"/>
      <c r="SD213" s="130"/>
      <c r="SF213" s="306"/>
      <c r="SH213" s="307"/>
      <c r="SK213" s="266"/>
      <c r="SM213" s="288"/>
      <c r="SN213" s="288"/>
      <c r="SO213" s="288"/>
      <c r="SP213" s="308"/>
      <c r="SQ213" s="308"/>
      <c r="SR213" s="49"/>
      <c r="SV213" s="158"/>
      <c r="TD213" s="42"/>
      <c r="TE213" s="42"/>
      <c r="TF213" s="130"/>
      <c r="TG213" s="130"/>
      <c r="TI213" s="306"/>
      <c r="TK213" s="307"/>
      <c r="TN213" s="266"/>
      <c r="TP213" s="288"/>
      <c r="TQ213" s="288"/>
      <c r="TR213" s="288"/>
      <c r="TS213" s="308"/>
      <c r="TT213" s="308"/>
      <c r="TU213" s="49"/>
      <c r="TY213" s="158"/>
      <c r="UG213" s="42"/>
      <c r="UH213" s="42"/>
      <c r="UI213" s="130"/>
      <c r="UJ213" s="130"/>
      <c r="UL213" s="306"/>
      <c r="UN213" s="307"/>
      <c r="UQ213" s="266"/>
      <c r="US213" s="288"/>
      <c r="UT213" s="288"/>
      <c r="UU213" s="288"/>
      <c r="UV213" s="308"/>
      <c r="UW213" s="308"/>
      <c r="UX213" s="49"/>
      <c r="VB213" s="158"/>
      <c r="VJ213" s="42"/>
      <c r="VK213" s="42"/>
      <c r="VL213" s="130"/>
      <c r="VM213" s="130"/>
      <c r="VO213" s="306"/>
      <c r="VQ213" s="307"/>
      <c r="VT213" s="266"/>
      <c r="VV213" s="288"/>
      <c r="VW213" s="288"/>
      <c r="VX213" s="288"/>
      <c r="VY213" s="308"/>
      <c r="VZ213" s="308"/>
      <c r="WA213" s="49"/>
      <c r="WE213" s="158"/>
      <c r="WM213" s="42"/>
      <c r="WN213" s="42"/>
      <c r="WO213" s="130"/>
      <c r="WP213" s="130"/>
      <c r="WR213" s="306"/>
      <c r="WT213" s="307"/>
      <c r="WW213" s="266"/>
      <c r="WY213" s="288"/>
      <c r="WZ213" s="288"/>
      <c r="XA213" s="288"/>
      <c r="XB213" s="308"/>
      <c r="XC213" s="308"/>
      <c r="XD213" s="49"/>
      <c r="XH213" s="158"/>
      <c r="XP213" s="42"/>
      <c r="XQ213" s="42"/>
      <c r="XR213" s="130"/>
      <c r="XS213" s="130"/>
      <c r="XU213" s="306"/>
      <c r="XW213" s="307"/>
      <c r="XZ213" s="266"/>
      <c r="YB213" s="288"/>
      <c r="YC213" s="288"/>
      <c r="YD213" s="288"/>
      <c r="YE213" s="308"/>
      <c r="YF213" s="308"/>
      <c r="YG213" s="49"/>
      <c r="YK213" s="158"/>
      <c r="YS213" s="42"/>
      <c r="YT213" s="42"/>
      <c r="YU213" s="130"/>
      <c r="YV213" s="130"/>
      <c r="YX213" s="306"/>
      <c r="YZ213" s="307"/>
      <c r="ZC213" s="266"/>
      <c r="ZE213" s="288"/>
      <c r="ZF213" s="288"/>
      <c r="ZG213" s="288"/>
      <c r="ZH213" s="308"/>
      <c r="ZI213" s="308"/>
      <c r="ZJ213" s="49"/>
      <c r="ZN213" s="158"/>
      <c r="ZV213" s="42"/>
      <c r="ZW213" s="42"/>
      <c r="ZX213" s="130"/>
      <c r="ZY213" s="130"/>
      <c r="AAA213" s="306"/>
      <c r="AAC213" s="307"/>
      <c r="AAF213" s="266"/>
      <c r="AAH213" s="288"/>
      <c r="AAI213" s="288"/>
      <c r="AAJ213" s="288"/>
      <c r="AAK213" s="308"/>
      <c r="AAL213" s="308"/>
      <c r="AAM213" s="49"/>
      <c r="AAQ213" s="158"/>
      <c r="AAY213" s="42"/>
      <c r="AAZ213" s="42"/>
      <c r="ABA213" s="130"/>
      <c r="ABB213" s="130"/>
      <c r="ABD213" s="306"/>
      <c r="ABF213" s="307"/>
      <c r="ABI213" s="266"/>
      <c r="ABK213" s="288"/>
      <c r="ABL213" s="288"/>
      <c r="ABM213" s="288"/>
      <c r="ABN213" s="308"/>
      <c r="ABO213" s="308"/>
      <c r="ABP213" s="49"/>
      <c r="ABT213" s="158"/>
      <c r="ACB213" s="42"/>
      <c r="ACC213" s="42"/>
      <c r="ACD213" s="130"/>
      <c r="ACE213" s="130"/>
      <c r="ACG213" s="306"/>
      <c r="ACI213" s="307"/>
      <c r="ACL213" s="266"/>
      <c r="ACN213" s="288"/>
      <c r="ACO213" s="288"/>
      <c r="ACP213" s="288"/>
      <c r="ACQ213" s="308"/>
      <c r="ACR213" s="308"/>
      <c r="ACS213" s="49"/>
      <c r="ACW213" s="158"/>
      <c r="ADE213" s="42"/>
      <c r="ADF213" s="42"/>
      <c r="ADG213" s="130"/>
      <c r="ADH213" s="130"/>
      <c r="ADJ213" s="306"/>
      <c r="ADL213" s="307"/>
      <c r="ADO213" s="266"/>
      <c r="ADQ213" s="288"/>
      <c r="ADR213" s="288"/>
      <c r="ADS213" s="288"/>
      <c r="ADT213" s="308"/>
      <c r="ADU213" s="308"/>
      <c r="ADV213" s="49"/>
      <c r="ADZ213" s="158"/>
      <c r="AEH213" s="42"/>
      <c r="AEI213" s="42"/>
      <c r="AEJ213" s="130"/>
      <c r="AEK213" s="130"/>
      <c r="AEM213" s="306"/>
      <c r="AEO213" s="307"/>
      <c r="AER213" s="266"/>
      <c r="AET213" s="288"/>
      <c r="AEU213" s="288"/>
      <c r="AEV213" s="288"/>
      <c r="AEW213" s="308"/>
      <c r="AEX213" s="308"/>
      <c r="AEY213" s="49"/>
      <c r="AFC213" s="158"/>
      <c r="AFK213" s="42"/>
      <c r="AFL213" s="42"/>
      <c r="AFM213" s="130"/>
      <c r="AFN213" s="130"/>
      <c r="AFP213" s="306"/>
      <c r="AFR213" s="307"/>
      <c r="AFU213" s="266"/>
      <c r="AFW213" s="288"/>
      <c r="AFX213" s="288"/>
      <c r="AFY213" s="288"/>
      <c r="AFZ213" s="308"/>
      <c r="AGA213" s="308"/>
      <c r="AGB213" s="49"/>
      <c r="AGF213" s="158"/>
      <c r="AGN213" s="42"/>
      <c r="AGO213" s="42"/>
      <c r="AGP213" s="130"/>
      <c r="AGQ213" s="130"/>
      <c r="AGS213" s="306"/>
      <c r="AGU213" s="307"/>
      <c r="AGX213" s="266"/>
      <c r="AGZ213" s="288"/>
      <c r="AHA213" s="288"/>
      <c r="AHB213" s="288"/>
      <c r="AHC213" s="308"/>
      <c r="AHD213" s="308"/>
      <c r="AHE213" s="49"/>
      <c r="AHI213" s="158"/>
      <c r="AHQ213" s="42"/>
      <c r="AHR213" s="42"/>
      <c r="AHS213" s="130"/>
      <c r="AHT213" s="130"/>
      <c r="AHV213" s="306"/>
      <c r="AHX213" s="307"/>
      <c r="AIA213" s="266"/>
      <c r="AIC213" s="288"/>
      <c r="AID213" s="288"/>
      <c r="AIE213" s="288"/>
      <c r="AIF213" s="308"/>
      <c r="AIG213" s="308"/>
      <c r="AIH213" s="49"/>
      <c r="AIL213" s="158"/>
      <c r="AIT213" s="42"/>
      <c r="AIU213" s="42"/>
      <c r="AIV213" s="130"/>
      <c r="AIW213" s="130"/>
      <c r="AIY213" s="306"/>
      <c r="AJA213" s="307"/>
      <c r="AJD213" s="266"/>
      <c r="AJF213" s="288"/>
      <c r="AJG213" s="288"/>
      <c r="AJH213" s="288"/>
      <c r="AJI213" s="308"/>
      <c r="AJJ213" s="308"/>
      <c r="AJK213" s="49"/>
      <c r="AJO213" s="158"/>
      <c r="AJW213" s="42"/>
      <c r="AJX213" s="42"/>
      <c r="AJY213" s="130"/>
      <c r="AJZ213" s="130"/>
      <c r="AKB213" s="306"/>
      <c r="AKD213" s="307"/>
      <c r="AKG213" s="266"/>
      <c r="AKI213" s="288"/>
      <c r="AKJ213" s="288"/>
      <c r="AKK213" s="288"/>
      <c r="AKL213" s="308"/>
      <c r="AKM213" s="308"/>
      <c r="AKN213" s="49"/>
      <c r="AKR213" s="158"/>
      <c r="AKZ213" s="42"/>
      <c r="ALA213" s="42"/>
      <c r="ALB213" s="130"/>
      <c r="ALC213" s="130"/>
      <c r="ALE213" s="306"/>
      <c r="ALG213" s="307"/>
      <c r="ALJ213" s="266"/>
      <c r="ALL213" s="288"/>
      <c r="ALM213" s="288"/>
      <c r="ALN213" s="288"/>
      <c r="ALO213" s="308"/>
      <c r="ALP213" s="308"/>
      <c r="ALQ213" s="49"/>
      <c r="ALU213" s="158"/>
      <c r="AMC213" s="42"/>
      <c r="AMD213" s="42"/>
      <c r="AME213" s="130"/>
      <c r="AMF213" s="130"/>
      <c r="AMH213" s="306"/>
      <c r="AMJ213" s="307"/>
      <c r="AMM213" s="266"/>
      <c r="AMO213" s="288"/>
      <c r="AMP213" s="288"/>
      <c r="AMQ213" s="288"/>
      <c r="AMR213" s="308"/>
      <c r="AMS213" s="308"/>
      <c r="AMT213" s="49"/>
      <c r="AMX213" s="158"/>
      <c r="ANF213" s="42"/>
      <c r="ANG213" s="42"/>
      <c r="ANH213" s="130"/>
      <c r="ANI213" s="130"/>
      <c r="ANK213" s="306"/>
      <c r="ANM213" s="307"/>
      <c r="ANP213" s="266"/>
      <c r="ANR213" s="288"/>
      <c r="ANS213" s="288"/>
      <c r="ANT213" s="288"/>
      <c r="ANU213" s="308"/>
      <c r="ANV213" s="308"/>
      <c r="ANW213" s="49"/>
      <c r="AOA213" s="158"/>
      <c r="AOI213" s="42"/>
      <c r="AOJ213" s="42"/>
      <c r="AOK213" s="130"/>
      <c r="AOL213" s="130"/>
      <c r="AON213" s="306"/>
      <c r="AOP213" s="307"/>
      <c r="AOS213" s="266"/>
      <c r="AOU213" s="288"/>
      <c r="AOV213" s="288"/>
      <c r="AOW213" s="288"/>
      <c r="AOX213" s="308"/>
      <c r="AOY213" s="308"/>
      <c r="AOZ213" s="49"/>
      <c r="APD213" s="158"/>
      <c r="APL213" s="42"/>
      <c r="APM213" s="42"/>
      <c r="APN213" s="130"/>
      <c r="APO213" s="130"/>
      <c r="APQ213" s="306"/>
      <c r="APS213" s="307"/>
      <c r="APV213" s="266"/>
      <c r="APX213" s="288"/>
      <c r="APY213" s="288"/>
      <c r="APZ213" s="288"/>
      <c r="AQA213" s="308"/>
      <c r="AQB213" s="308"/>
      <c r="AQC213" s="49"/>
      <c r="AQG213" s="158"/>
      <c r="AQO213" s="42"/>
      <c r="AQP213" s="42"/>
      <c r="AQQ213" s="130"/>
      <c r="AQR213" s="130"/>
      <c r="AQT213" s="306"/>
      <c r="AQV213" s="307"/>
      <c r="AQY213" s="266"/>
      <c r="ARA213" s="288"/>
      <c r="ARB213" s="288"/>
      <c r="ARC213" s="288"/>
      <c r="ARD213" s="308"/>
      <c r="ARE213" s="308"/>
      <c r="ARF213" s="49"/>
      <c r="ARJ213" s="158"/>
      <c r="ARR213" s="42"/>
      <c r="ARS213" s="42"/>
      <c r="ART213" s="130"/>
      <c r="ARU213" s="130"/>
      <c r="ARW213" s="306"/>
      <c r="ARY213" s="307"/>
      <c r="ASB213" s="266"/>
      <c r="ASD213" s="288"/>
      <c r="ASE213" s="288"/>
      <c r="ASF213" s="288"/>
      <c r="ASG213" s="308"/>
      <c r="ASH213" s="308"/>
      <c r="ASI213" s="49"/>
      <c r="ASM213" s="158"/>
      <c r="ASU213" s="42"/>
      <c r="ASV213" s="42"/>
      <c r="ASW213" s="130"/>
      <c r="ASX213" s="130"/>
      <c r="ASZ213" s="306"/>
      <c r="ATB213" s="307"/>
      <c r="ATE213" s="266"/>
      <c r="ATG213" s="288"/>
      <c r="ATH213" s="288"/>
      <c r="ATI213" s="288"/>
      <c r="ATJ213" s="308"/>
      <c r="ATK213" s="308"/>
      <c r="ATL213" s="49"/>
      <c r="ATP213" s="158"/>
      <c r="ATX213" s="42"/>
      <c r="ATY213" s="42"/>
      <c r="ATZ213" s="130"/>
      <c r="AUA213" s="130"/>
      <c r="AUC213" s="306"/>
      <c r="AUE213" s="307"/>
      <c r="AUH213" s="266"/>
      <c r="AUJ213" s="288"/>
      <c r="AUK213" s="288"/>
      <c r="AUL213" s="288"/>
      <c r="AUM213" s="308"/>
      <c r="AUN213" s="308"/>
      <c r="AUO213" s="49"/>
      <c r="AUS213" s="158"/>
      <c r="AVA213" s="42"/>
      <c r="AVB213" s="42"/>
      <c r="AVC213" s="130"/>
      <c r="AVD213" s="130"/>
      <c r="AVF213" s="306"/>
      <c r="AVH213" s="307"/>
      <c r="AVK213" s="266"/>
      <c r="AVM213" s="288"/>
      <c r="AVN213" s="288"/>
      <c r="AVO213" s="288"/>
      <c r="AVP213" s="308"/>
      <c r="AVQ213" s="308"/>
      <c r="AVR213" s="49"/>
      <c r="AVV213" s="158"/>
      <c r="AWD213" s="42"/>
      <c r="AWE213" s="42"/>
      <c r="AWF213" s="130"/>
      <c r="AWG213" s="130"/>
      <c r="AWI213" s="306"/>
      <c r="AWK213" s="307"/>
      <c r="AWN213" s="266"/>
      <c r="AWP213" s="288"/>
      <c r="AWQ213" s="288"/>
      <c r="AWR213" s="288"/>
      <c r="AWS213" s="308"/>
      <c r="AWT213" s="308"/>
      <c r="AWU213" s="49"/>
      <c r="AWY213" s="158"/>
      <c r="AXG213" s="42"/>
      <c r="AXH213" s="42"/>
      <c r="AXI213" s="130"/>
      <c r="AXJ213" s="130"/>
      <c r="AXL213" s="306"/>
      <c r="AXN213" s="307"/>
      <c r="AXQ213" s="266"/>
      <c r="AXS213" s="288"/>
      <c r="AXT213" s="288"/>
      <c r="AXU213" s="288"/>
      <c r="AXV213" s="308"/>
      <c r="AXW213" s="308"/>
      <c r="AXX213" s="49"/>
      <c r="AYB213" s="158"/>
      <c r="AYJ213" s="42"/>
      <c r="AYK213" s="42"/>
      <c r="AYL213" s="130"/>
      <c r="AYM213" s="130"/>
      <c r="AYO213" s="306"/>
      <c r="AYQ213" s="307"/>
      <c r="AYT213" s="266"/>
      <c r="AYV213" s="288"/>
      <c r="AYW213" s="288"/>
      <c r="AYX213" s="288"/>
      <c r="AYY213" s="308"/>
      <c r="AYZ213" s="308"/>
      <c r="AZA213" s="49"/>
      <c r="AZE213" s="158"/>
      <c r="AZM213" s="42"/>
      <c r="AZN213" s="42"/>
      <c r="AZO213" s="130"/>
      <c r="AZP213" s="130"/>
      <c r="AZR213" s="306"/>
      <c r="AZT213" s="307"/>
      <c r="AZW213" s="266"/>
      <c r="AZY213" s="288"/>
      <c r="AZZ213" s="288"/>
      <c r="BAA213" s="288"/>
      <c r="BAB213" s="308"/>
      <c r="BAC213" s="308"/>
      <c r="BAD213" s="49"/>
      <c r="BAH213" s="158"/>
      <c r="BAP213" s="42"/>
      <c r="BAQ213" s="42"/>
      <c r="BAR213" s="130"/>
      <c r="BAS213" s="130"/>
      <c r="BAU213" s="306"/>
      <c r="BAW213" s="307"/>
      <c r="BAZ213" s="266"/>
      <c r="BBB213" s="288"/>
      <c r="BBC213" s="288"/>
      <c r="BBD213" s="288"/>
      <c r="BBE213" s="308"/>
      <c r="BBF213" s="308"/>
      <c r="BBG213" s="49"/>
      <c r="BBK213" s="158"/>
      <c r="BBS213" s="42"/>
      <c r="BBT213" s="42"/>
      <c r="BBU213" s="130"/>
      <c r="BBV213" s="130"/>
      <c r="BBX213" s="306"/>
      <c r="BBZ213" s="307"/>
      <c r="BCC213" s="266"/>
      <c r="BCE213" s="288"/>
      <c r="BCF213" s="288"/>
      <c r="BCG213" s="288"/>
      <c r="BCH213" s="308"/>
      <c r="BCI213" s="308"/>
      <c r="BCJ213" s="49"/>
      <c r="BCN213" s="158"/>
      <c r="BCV213" s="42"/>
      <c r="BCW213" s="42"/>
      <c r="BCX213" s="130"/>
      <c r="BCY213" s="130"/>
      <c r="BDA213" s="306"/>
      <c r="BDC213" s="307"/>
      <c r="BDF213" s="266"/>
      <c r="BDH213" s="288"/>
      <c r="BDI213" s="288"/>
      <c r="BDJ213" s="288"/>
      <c r="BDK213" s="308"/>
      <c r="BDL213" s="308"/>
      <c r="BDM213" s="49"/>
      <c r="BDQ213" s="158"/>
      <c r="BDY213" s="42"/>
      <c r="BDZ213" s="42"/>
      <c r="BEA213" s="130"/>
      <c r="BEB213" s="130"/>
      <c r="BED213" s="306"/>
      <c r="BEF213" s="307"/>
      <c r="BEI213" s="266"/>
      <c r="BEK213" s="288"/>
      <c r="BEL213" s="288"/>
      <c r="BEM213" s="288"/>
      <c r="BEN213" s="308"/>
      <c r="BEO213" s="308"/>
      <c r="BEP213" s="49"/>
      <c r="BET213" s="158"/>
      <c r="BFB213" s="42"/>
      <c r="BFC213" s="42"/>
      <c r="BFD213" s="130"/>
      <c r="BFE213" s="130"/>
      <c r="BFG213" s="306"/>
      <c r="BFI213" s="307"/>
      <c r="BFL213" s="266"/>
      <c r="BFN213" s="288"/>
      <c r="BFO213" s="288"/>
      <c r="BFP213" s="288"/>
      <c r="BFQ213" s="308"/>
      <c r="BFR213" s="308"/>
      <c r="BFS213" s="49"/>
      <c r="BFW213" s="158"/>
      <c r="BGE213" s="42"/>
      <c r="BGF213" s="42"/>
      <c r="BGG213" s="130"/>
      <c r="BGH213" s="130"/>
      <c r="BGJ213" s="306"/>
      <c r="BGL213" s="307"/>
      <c r="BGO213" s="266"/>
      <c r="BGQ213" s="288"/>
      <c r="BGR213" s="288"/>
      <c r="BGS213" s="288"/>
      <c r="BGT213" s="308"/>
      <c r="BGU213" s="308"/>
      <c r="BGV213" s="49"/>
      <c r="BGZ213" s="158"/>
      <c r="BHH213" s="42"/>
      <c r="BHI213" s="42"/>
      <c r="BHJ213" s="130"/>
      <c r="BHK213" s="130"/>
      <c r="BHM213" s="306"/>
      <c r="BHO213" s="307"/>
      <c r="BHR213" s="266"/>
      <c r="BHT213" s="288"/>
      <c r="BHU213" s="288"/>
      <c r="BHV213" s="288"/>
      <c r="BHW213" s="308"/>
      <c r="BHX213" s="308"/>
      <c r="BHY213" s="49"/>
      <c r="BIC213" s="158"/>
      <c r="BIK213" s="42"/>
      <c r="BIL213" s="42"/>
      <c r="BIM213" s="130"/>
      <c r="BIN213" s="130"/>
      <c r="BIP213" s="306"/>
      <c r="BIR213" s="307"/>
      <c r="BIU213" s="266"/>
      <c r="BIW213" s="288"/>
      <c r="BIX213" s="288"/>
      <c r="BIY213" s="288"/>
      <c r="BIZ213" s="308"/>
      <c r="BJA213" s="308"/>
      <c r="BJB213" s="49"/>
      <c r="BJF213" s="158"/>
      <c r="BJN213" s="42"/>
      <c r="BJO213" s="42"/>
      <c r="BJP213" s="130"/>
      <c r="BJQ213" s="130"/>
      <c r="BJS213" s="306"/>
      <c r="BJU213" s="307"/>
      <c r="BJX213" s="266"/>
      <c r="BJZ213" s="288"/>
      <c r="BKA213" s="288"/>
      <c r="BKB213" s="288"/>
      <c r="BKC213" s="308"/>
      <c r="BKD213" s="308"/>
      <c r="BKE213" s="49"/>
      <c r="BKI213" s="158"/>
      <c r="BKQ213" s="42"/>
      <c r="BKR213" s="42"/>
      <c r="BKS213" s="130"/>
      <c r="BKT213" s="130"/>
      <c r="BKV213" s="306"/>
      <c r="BKX213" s="307"/>
      <c r="BLA213" s="266"/>
      <c r="BLC213" s="288"/>
      <c r="BLD213" s="288"/>
      <c r="BLE213" s="288"/>
      <c r="BLF213" s="308"/>
      <c r="BLG213" s="308"/>
      <c r="BLH213" s="49"/>
      <c r="BLL213" s="158"/>
      <c r="BLT213" s="42"/>
      <c r="BLU213" s="42"/>
      <c r="BLV213" s="130"/>
      <c r="BLW213" s="130"/>
      <c r="BLY213" s="306"/>
      <c r="BMA213" s="307"/>
      <c r="BMD213" s="266"/>
      <c r="BMF213" s="288"/>
      <c r="BMG213" s="288"/>
      <c r="BMH213" s="288"/>
      <c r="BMI213" s="308"/>
      <c r="BMJ213" s="308"/>
      <c r="BMK213" s="49"/>
      <c r="BMO213" s="158"/>
      <c r="BMW213" s="42"/>
      <c r="BMX213" s="42"/>
      <c r="BMY213" s="130"/>
      <c r="BMZ213" s="130"/>
      <c r="BNB213" s="306"/>
      <c r="BND213" s="307"/>
      <c r="BNG213" s="266"/>
      <c r="BNI213" s="288"/>
      <c r="BNJ213" s="288"/>
      <c r="BNK213" s="288"/>
      <c r="BNL213" s="308"/>
      <c r="BNM213" s="308"/>
      <c r="BNN213" s="49"/>
      <c r="BNR213" s="158"/>
      <c r="BNZ213" s="42"/>
      <c r="BOA213" s="42"/>
      <c r="BOB213" s="130"/>
      <c r="BOC213" s="130"/>
      <c r="BOE213" s="306"/>
      <c r="BOG213" s="307"/>
      <c r="BOJ213" s="266"/>
      <c r="BOL213" s="288"/>
      <c r="BOM213" s="288"/>
      <c r="BON213" s="288"/>
      <c r="BOO213" s="308"/>
      <c r="BOP213" s="308"/>
      <c r="BOQ213" s="49"/>
      <c r="BOU213" s="158"/>
      <c r="BPC213" s="42"/>
      <c r="BPD213" s="42"/>
      <c r="BPE213" s="130"/>
      <c r="BPF213" s="130"/>
      <c r="BPH213" s="306"/>
      <c r="BPJ213" s="307"/>
      <c r="BPM213" s="266"/>
      <c r="BPO213" s="288"/>
      <c r="BPP213" s="288"/>
      <c r="BPQ213" s="288"/>
      <c r="BPR213" s="308"/>
      <c r="BPS213" s="308"/>
      <c r="BPT213" s="49"/>
      <c r="BPX213" s="158"/>
      <c r="BQF213" s="42"/>
      <c r="BQG213" s="42"/>
      <c r="BQH213" s="130"/>
      <c r="BQI213" s="130"/>
      <c r="BQK213" s="306"/>
      <c r="BQM213" s="307"/>
      <c r="BQP213" s="266"/>
      <c r="BQR213" s="288"/>
      <c r="BQS213" s="288"/>
      <c r="BQT213" s="288"/>
      <c r="BQU213" s="308"/>
      <c r="BQV213" s="308"/>
      <c r="BQW213" s="49"/>
      <c r="BRA213" s="158"/>
      <c r="BRI213" s="42"/>
      <c r="BRJ213" s="42"/>
      <c r="BRK213" s="130"/>
      <c r="BRL213" s="130"/>
      <c r="BRN213" s="306"/>
      <c r="BRP213" s="307"/>
      <c r="BRS213" s="266"/>
      <c r="BRU213" s="288"/>
      <c r="BRV213" s="288"/>
      <c r="BRW213" s="288"/>
      <c r="BRX213" s="308"/>
      <c r="BRY213" s="308"/>
      <c r="BRZ213" s="49"/>
      <c r="BSD213" s="158"/>
      <c r="BSL213" s="42"/>
      <c r="BSM213" s="42"/>
      <c r="BSN213" s="130"/>
      <c r="BSO213" s="130"/>
      <c r="BSQ213" s="306"/>
      <c r="BSS213" s="307"/>
      <c r="BSV213" s="266"/>
      <c r="BSX213" s="288"/>
      <c r="BSY213" s="288"/>
      <c r="BSZ213" s="288"/>
      <c r="BTA213" s="308"/>
      <c r="BTB213" s="308"/>
      <c r="BTC213" s="49"/>
      <c r="BTG213" s="158"/>
      <c r="BTO213" s="42"/>
      <c r="BTP213" s="42"/>
      <c r="BTQ213" s="130"/>
      <c r="BTR213" s="130"/>
      <c r="BTT213" s="306"/>
      <c r="BTV213" s="307"/>
      <c r="BTY213" s="266"/>
      <c r="BUA213" s="288"/>
      <c r="BUB213" s="288"/>
      <c r="BUC213" s="288"/>
      <c r="BUD213" s="308"/>
      <c r="BUE213" s="308"/>
      <c r="BUF213" s="49"/>
      <c r="BUJ213" s="158"/>
      <c r="BUR213" s="42"/>
      <c r="BUS213" s="42"/>
      <c r="BUT213" s="130"/>
      <c r="BUU213" s="130"/>
      <c r="BUW213" s="306"/>
      <c r="BUY213" s="307"/>
      <c r="BVB213" s="266"/>
      <c r="BVD213" s="288"/>
      <c r="BVE213" s="288"/>
      <c r="BVF213" s="288"/>
      <c r="BVG213" s="308"/>
      <c r="BVH213" s="308"/>
      <c r="BVI213" s="49"/>
      <c r="BVM213" s="158"/>
      <c r="BVU213" s="42"/>
      <c r="BVV213" s="42"/>
      <c r="BVW213" s="130"/>
      <c r="BVX213" s="130"/>
      <c r="BVZ213" s="306"/>
      <c r="BWB213" s="307"/>
      <c r="BWE213" s="266"/>
      <c r="BWG213" s="288"/>
      <c r="BWH213" s="288"/>
      <c r="BWI213" s="288"/>
      <c r="BWJ213" s="308"/>
      <c r="BWK213" s="308"/>
      <c r="BWL213" s="49"/>
      <c r="BWP213" s="158"/>
      <c r="BWX213" s="42"/>
      <c r="BWY213" s="42"/>
      <c r="BWZ213" s="130"/>
      <c r="BXA213" s="130"/>
      <c r="BXC213" s="306"/>
      <c r="BXE213" s="307"/>
      <c r="BXH213" s="266"/>
      <c r="BXJ213" s="288"/>
      <c r="BXK213" s="288"/>
      <c r="BXL213" s="288"/>
      <c r="BXM213" s="308"/>
      <c r="BXN213" s="308"/>
      <c r="BXO213" s="49"/>
      <c r="BXS213" s="158"/>
      <c r="BYA213" s="42"/>
      <c r="BYB213" s="42"/>
      <c r="BYC213" s="130"/>
      <c r="BYD213" s="130"/>
      <c r="BYF213" s="306"/>
      <c r="BYH213" s="307"/>
      <c r="BYK213" s="266"/>
      <c r="BYM213" s="288"/>
      <c r="BYN213" s="288"/>
      <c r="BYO213" s="288"/>
      <c r="BYP213" s="308"/>
      <c r="BYQ213" s="308"/>
      <c r="BYR213" s="49"/>
      <c r="BYV213" s="158"/>
      <c r="BZD213" s="42"/>
      <c r="BZE213" s="42"/>
      <c r="BZF213" s="130"/>
      <c r="BZG213" s="130"/>
      <c r="BZI213" s="306"/>
      <c r="BZK213" s="307"/>
      <c r="BZN213" s="266"/>
      <c r="BZP213" s="288"/>
      <c r="BZQ213" s="288"/>
      <c r="BZR213" s="288"/>
      <c r="BZS213" s="308"/>
      <c r="BZT213" s="308"/>
      <c r="BZU213" s="49"/>
      <c r="BZY213" s="158"/>
      <c r="CAG213" s="42"/>
      <c r="CAH213" s="42"/>
      <c r="CAI213" s="130"/>
      <c r="CAJ213" s="130"/>
      <c r="CAL213" s="306"/>
      <c r="CAN213" s="307"/>
      <c r="CAQ213" s="266"/>
      <c r="CAS213" s="288"/>
      <c r="CAT213" s="288"/>
      <c r="CAU213" s="288"/>
      <c r="CAV213" s="308"/>
      <c r="CAW213" s="308"/>
      <c r="CAX213" s="49"/>
      <c r="CBB213" s="158"/>
      <c r="CBJ213" s="42"/>
      <c r="CBK213" s="42"/>
      <c r="CBL213" s="130"/>
      <c r="CBM213" s="130"/>
      <c r="CBO213" s="306"/>
      <c r="CBQ213" s="307"/>
      <c r="CBT213" s="266"/>
      <c r="CBV213" s="288"/>
      <c r="CBW213" s="288"/>
      <c r="CBX213" s="288"/>
      <c r="CBY213" s="308"/>
      <c r="CBZ213" s="308"/>
      <c r="CCA213" s="49"/>
      <c r="CCE213" s="158"/>
      <c r="CCM213" s="42"/>
      <c r="CCN213" s="42"/>
      <c r="CCO213" s="130"/>
      <c r="CCP213" s="130"/>
      <c r="CCR213" s="306"/>
      <c r="CCT213" s="307"/>
      <c r="CCW213" s="266"/>
      <c r="CCY213" s="288"/>
      <c r="CCZ213" s="288"/>
      <c r="CDA213" s="288"/>
      <c r="CDB213" s="308"/>
      <c r="CDC213" s="308"/>
      <c r="CDD213" s="49"/>
      <c r="CDH213" s="158"/>
      <c r="CDP213" s="42"/>
      <c r="CDQ213" s="42"/>
      <c r="CDR213" s="130"/>
      <c r="CDS213" s="130"/>
      <c r="CDU213" s="306"/>
      <c r="CDW213" s="307"/>
      <c r="CDZ213" s="266"/>
      <c r="CEB213" s="288"/>
      <c r="CEC213" s="288"/>
      <c r="CED213" s="288"/>
      <c r="CEE213" s="308"/>
      <c r="CEF213" s="308"/>
      <c r="CEG213" s="49"/>
      <c r="CEK213" s="158"/>
      <c r="CES213" s="42"/>
      <c r="CET213" s="42"/>
      <c r="CEU213" s="130"/>
      <c r="CEV213" s="130"/>
      <c r="CEX213" s="306"/>
      <c r="CEZ213" s="307"/>
      <c r="CFC213" s="266"/>
      <c r="CFE213" s="288"/>
      <c r="CFF213" s="288"/>
      <c r="CFG213" s="288"/>
      <c r="CFH213" s="308"/>
      <c r="CFI213" s="308"/>
      <c r="CFJ213" s="49"/>
      <c r="CFN213" s="158"/>
      <c r="CFV213" s="42"/>
      <c r="CFW213" s="42"/>
      <c r="CFX213" s="130"/>
      <c r="CFY213" s="130"/>
      <c r="CGA213" s="306"/>
      <c r="CGC213" s="307"/>
      <c r="CGF213" s="266"/>
      <c r="CGH213" s="288"/>
      <c r="CGI213" s="288"/>
      <c r="CGJ213" s="288"/>
      <c r="CGK213" s="308"/>
      <c r="CGL213" s="308"/>
      <c r="CGM213" s="49"/>
      <c r="CGQ213" s="158"/>
      <c r="CGY213" s="42"/>
      <c r="CGZ213" s="42"/>
      <c r="CHA213" s="130"/>
      <c r="CHB213" s="130"/>
      <c r="CHD213" s="306"/>
      <c r="CHF213" s="307"/>
      <c r="CHI213" s="266"/>
      <c r="CHK213" s="288"/>
      <c r="CHL213" s="288"/>
      <c r="CHM213" s="288"/>
      <c r="CHN213" s="308"/>
      <c r="CHO213" s="308"/>
      <c r="CHP213" s="49"/>
      <c r="CHT213" s="158"/>
      <c r="CIB213" s="42"/>
      <c r="CIC213" s="42"/>
      <c r="CID213" s="130"/>
      <c r="CIE213" s="130"/>
      <c r="CIG213" s="306"/>
      <c r="CII213" s="307"/>
      <c r="CIL213" s="266"/>
      <c r="CIN213" s="288"/>
      <c r="CIO213" s="288"/>
      <c r="CIP213" s="288"/>
      <c r="CIQ213" s="308"/>
      <c r="CIR213" s="308"/>
      <c r="CIS213" s="49"/>
      <c r="CIW213" s="158"/>
      <c r="CJE213" s="42"/>
      <c r="CJF213" s="42"/>
      <c r="CJG213" s="130"/>
      <c r="CJH213" s="130"/>
      <c r="CJJ213" s="306"/>
      <c r="CJL213" s="307"/>
      <c r="CJO213" s="266"/>
      <c r="CJQ213" s="288"/>
      <c r="CJR213" s="288"/>
      <c r="CJS213" s="288"/>
      <c r="CJT213" s="308"/>
      <c r="CJU213" s="308"/>
      <c r="CJV213" s="49"/>
      <c r="CJZ213" s="158"/>
      <c r="CKH213" s="42"/>
      <c r="CKI213" s="42"/>
      <c r="CKJ213" s="130"/>
      <c r="CKK213" s="130"/>
      <c r="CKM213" s="306"/>
      <c r="CKO213" s="307"/>
      <c r="CKR213" s="266"/>
      <c r="CKT213" s="288"/>
      <c r="CKU213" s="288"/>
      <c r="CKV213" s="288"/>
      <c r="CKW213" s="308"/>
      <c r="CKX213" s="308"/>
      <c r="CKY213" s="49"/>
      <c r="CLC213" s="158"/>
      <c r="CLK213" s="42"/>
      <c r="CLL213" s="42"/>
      <c r="CLM213" s="130"/>
      <c r="CLN213" s="130"/>
      <c r="CLP213" s="306"/>
      <c r="CLR213" s="307"/>
      <c r="CLU213" s="266"/>
      <c r="CLW213" s="288"/>
      <c r="CLX213" s="288"/>
      <c r="CLY213" s="288"/>
      <c r="CLZ213" s="308"/>
      <c r="CMA213" s="308"/>
      <c r="CMB213" s="49"/>
      <c r="CMF213" s="158"/>
      <c r="CMN213" s="42"/>
      <c r="CMO213" s="42"/>
      <c r="CMP213" s="130"/>
      <c r="CMQ213" s="130"/>
      <c r="CMS213" s="306"/>
      <c r="CMU213" s="307"/>
      <c r="CMX213" s="266"/>
      <c r="CMZ213" s="288"/>
      <c r="CNA213" s="288"/>
      <c r="CNB213" s="288"/>
      <c r="CNC213" s="308"/>
      <c r="CND213" s="308"/>
      <c r="CNE213" s="49"/>
      <c r="CNI213" s="158"/>
      <c r="CNQ213" s="42"/>
      <c r="CNR213" s="42"/>
      <c r="CNS213" s="130"/>
      <c r="CNT213" s="130"/>
      <c r="CNV213" s="306"/>
      <c r="CNX213" s="307"/>
      <c r="COA213" s="266"/>
      <c r="COC213" s="288"/>
      <c r="COD213" s="288"/>
      <c r="COE213" s="288"/>
      <c r="COF213" s="308"/>
      <c r="COG213" s="308"/>
      <c r="COH213" s="49"/>
      <c r="COL213" s="158"/>
      <c r="COT213" s="42"/>
      <c r="COU213" s="42"/>
      <c r="COV213" s="130"/>
      <c r="COW213" s="130"/>
      <c r="COY213" s="306"/>
      <c r="CPA213" s="307"/>
      <c r="CPD213" s="266"/>
      <c r="CPF213" s="288"/>
      <c r="CPG213" s="288"/>
      <c r="CPH213" s="288"/>
      <c r="CPI213" s="308"/>
      <c r="CPJ213" s="308"/>
      <c r="CPK213" s="49"/>
      <c r="CPO213" s="158"/>
      <c r="CPW213" s="42"/>
      <c r="CPX213" s="42"/>
      <c r="CPY213" s="130"/>
      <c r="CPZ213" s="130"/>
      <c r="CQB213" s="306"/>
      <c r="CQD213" s="307"/>
      <c r="CQG213" s="266"/>
      <c r="CQI213" s="288"/>
      <c r="CQJ213" s="288"/>
      <c r="CQK213" s="288"/>
      <c r="CQL213" s="308"/>
      <c r="CQM213" s="308"/>
      <c r="CQN213" s="49"/>
      <c r="CQR213" s="158"/>
      <c r="CQZ213" s="42"/>
      <c r="CRA213" s="42"/>
      <c r="CRB213" s="130"/>
      <c r="CRC213" s="130"/>
      <c r="CRE213" s="306"/>
      <c r="CRG213" s="307"/>
      <c r="CRJ213" s="266"/>
      <c r="CRL213" s="288"/>
      <c r="CRM213" s="288"/>
      <c r="CRN213" s="288"/>
      <c r="CRO213" s="308"/>
      <c r="CRP213" s="308"/>
      <c r="CRQ213" s="49"/>
      <c r="CRU213" s="158"/>
      <c r="CSC213" s="42"/>
      <c r="CSD213" s="42"/>
      <c r="CSE213" s="130"/>
      <c r="CSF213" s="130"/>
      <c r="CSH213" s="306"/>
      <c r="CSJ213" s="307"/>
      <c r="CSM213" s="266"/>
      <c r="CSO213" s="288"/>
      <c r="CSP213" s="288"/>
      <c r="CSQ213" s="288"/>
      <c r="CSR213" s="308"/>
      <c r="CSS213" s="308"/>
      <c r="CST213" s="49"/>
      <c r="CSX213" s="158"/>
      <c r="CTF213" s="42"/>
      <c r="CTG213" s="42"/>
      <c r="CTH213" s="130"/>
      <c r="CTI213" s="130"/>
      <c r="CTK213" s="306"/>
      <c r="CTM213" s="307"/>
      <c r="CTP213" s="266"/>
      <c r="CTR213" s="288"/>
      <c r="CTS213" s="288"/>
      <c r="CTT213" s="288"/>
      <c r="CTU213" s="308"/>
      <c r="CTV213" s="308"/>
      <c r="CTW213" s="49"/>
      <c r="CUA213" s="158"/>
      <c r="CUI213" s="42"/>
      <c r="CUJ213" s="42"/>
      <c r="CUK213" s="130"/>
      <c r="CUL213" s="130"/>
      <c r="CUN213" s="306"/>
      <c r="CUP213" s="307"/>
      <c r="CUS213" s="266"/>
      <c r="CUU213" s="288"/>
      <c r="CUV213" s="288"/>
      <c r="CUW213" s="288"/>
      <c r="CUX213" s="308"/>
      <c r="CUY213" s="308"/>
      <c r="CUZ213" s="49"/>
      <c r="CVD213" s="158"/>
      <c r="CVL213" s="42"/>
      <c r="CVM213" s="42"/>
      <c r="CVN213" s="130"/>
      <c r="CVO213" s="130"/>
      <c r="CVQ213" s="306"/>
      <c r="CVS213" s="307"/>
      <c r="CVV213" s="266"/>
      <c r="CVX213" s="288"/>
      <c r="CVY213" s="288"/>
      <c r="CVZ213" s="288"/>
      <c r="CWA213" s="308"/>
      <c r="CWB213" s="308"/>
      <c r="CWC213" s="49"/>
      <c r="CWG213" s="158"/>
      <c r="CWO213" s="42"/>
      <c r="CWP213" s="42"/>
      <c r="CWQ213" s="130"/>
      <c r="CWR213" s="130"/>
      <c r="CWT213" s="306"/>
      <c r="CWV213" s="307"/>
      <c r="CWY213" s="266"/>
      <c r="CXA213" s="288"/>
      <c r="CXB213" s="288"/>
      <c r="CXC213" s="288"/>
      <c r="CXD213" s="308"/>
      <c r="CXE213" s="308"/>
      <c r="CXF213" s="49"/>
      <c r="CXJ213" s="158"/>
      <c r="CXR213" s="42"/>
      <c r="CXS213" s="42"/>
      <c r="CXT213" s="130"/>
      <c r="CXU213" s="130"/>
      <c r="CXW213" s="306"/>
      <c r="CXY213" s="307"/>
      <c r="CYB213" s="266"/>
      <c r="CYD213" s="288"/>
      <c r="CYE213" s="288"/>
      <c r="CYF213" s="288"/>
      <c r="CYG213" s="308"/>
      <c r="CYH213" s="308"/>
      <c r="CYI213" s="49"/>
      <c r="CYM213" s="158"/>
      <c r="CYU213" s="42"/>
      <c r="CYV213" s="42"/>
      <c r="CYW213" s="130"/>
      <c r="CYX213" s="130"/>
      <c r="CYZ213" s="306"/>
      <c r="CZB213" s="307"/>
      <c r="CZE213" s="266"/>
      <c r="CZG213" s="288"/>
      <c r="CZH213" s="288"/>
      <c r="CZI213" s="288"/>
      <c r="CZJ213" s="308"/>
      <c r="CZK213" s="308"/>
      <c r="CZL213" s="49"/>
      <c r="CZP213" s="158"/>
      <c r="CZX213" s="42"/>
      <c r="CZY213" s="42"/>
      <c r="CZZ213" s="130"/>
      <c r="DAA213" s="130"/>
      <c r="DAC213" s="306"/>
      <c r="DAE213" s="307"/>
      <c r="DAH213" s="266"/>
      <c r="DAJ213" s="288"/>
      <c r="DAK213" s="288"/>
      <c r="DAL213" s="288"/>
      <c r="DAM213" s="308"/>
      <c r="DAN213" s="308"/>
      <c r="DAO213" s="49"/>
      <c r="DAS213" s="158"/>
      <c r="DBA213" s="42"/>
      <c r="DBB213" s="42"/>
      <c r="DBC213" s="130"/>
      <c r="DBD213" s="130"/>
      <c r="DBF213" s="306"/>
      <c r="DBH213" s="307"/>
      <c r="DBK213" s="266"/>
      <c r="DBM213" s="288"/>
      <c r="DBN213" s="288"/>
      <c r="DBO213" s="288"/>
      <c r="DBP213" s="308"/>
      <c r="DBQ213" s="308"/>
      <c r="DBR213" s="49"/>
      <c r="DBV213" s="158"/>
      <c r="DCD213" s="42"/>
      <c r="DCE213" s="42"/>
      <c r="DCF213" s="130"/>
      <c r="DCG213" s="130"/>
      <c r="DCI213" s="306"/>
      <c r="DCK213" s="307"/>
      <c r="DCN213" s="266"/>
      <c r="DCP213" s="288"/>
      <c r="DCQ213" s="288"/>
      <c r="DCR213" s="288"/>
      <c r="DCS213" s="308"/>
      <c r="DCT213" s="308"/>
      <c r="DCU213" s="49"/>
      <c r="DCY213" s="158"/>
      <c r="DDG213" s="42"/>
      <c r="DDH213" s="42"/>
      <c r="DDI213" s="130"/>
      <c r="DDJ213" s="130"/>
      <c r="DDL213" s="306"/>
      <c r="DDN213" s="307"/>
      <c r="DDQ213" s="266"/>
      <c r="DDS213" s="288"/>
      <c r="DDT213" s="288"/>
      <c r="DDU213" s="288"/>
      <c r="DDV213" s="308"/>
      <c r="DDW213" s="308"/>
      <c r="DDX213" s="49"/>
      <c r="DEB213" s="158"/>
      <c r="DEJ213" s="42"/>
      <c r="DEK213" s="42"/>
      <c r="DEL213" s="130"/>
      <c r="DEM213" s="130"/>
      <c r="DEO213" s="306"/>
      <c r="DEQ213" s="307"/>
      <c r="DET213" s="266"/>
      <c r="DEV213" s="288"/>
      <c r="DEW213" s="288"/>
      <c r="DEX213" s="288"/>
      <c r="DEY213" s="308"/>
      <c r="DEZ213" s="308"/>
      <c r="DFA213" s="49"/>
      <c r="DFE213" s="158"/>
      <c r="DFM213" s="42"/>
      <c r="DFN213" s="42"/>
      <c r="DFO213" s="130"/>
      <c r="DFP213" s="130"/>
      <c r="DFR213" s="306"/>
      <c r="DFT213" s="307"/>
      <c r="DFW213" s="266"/>
      <c r="DFY213" s="288"/>
      <c r="DFZ213" s="288"/>
      <c r="DGA213" s="288"/>
      <c r="DGB213" s="308"/>
      <c r="DGC213" s="308"/>
      <c r="DGD213" s="49"/>
      <c r="DGH213" s="158"/>
      <c r="DGP213" s="42"/>
      <c r="DGQ213" s="42"/>
      <c r="DGR213" s="130"/>
      <c r="DGS213" s="130"/>
      <c r="DGU213" s="306"/>
      <c r="DGW213" s="307"/>
      <c r="DGZ213" s="266"/>
      <c r="DHB213" s="288"/>
      <c r="DHC213" s="288"/>
      <c r="DHD213" s="288"/>
      <c r="DHE213" s="308"/>
      <c r="DHF213" s="308"/>
      <c r="DHG213" s="49"/>
      <c r="DHK213" s="158"/>
      <c r="DHS213" s="42"/>
      <c r="DHT213" s="42"/>
      <c r="DHU213" s="130"/>
      <c r="DHV213" s="130"/>
      <c r="DHX213" s="306"/>
      <c r="DHZ213" s="307"/>
      <c r="DIC213" s="266"/>
      <c r="DIE213" s="288"/>
      <c r="DIF213" s="288"/>
      <c r="DIG213" s="288"/>
      <c r="DIH213" s="308"/>
      <c r="DII213" s="308"/>
      <c r="DIJ213" s="49"/>
      <c r="DIN213" s="158"/>
      <c r="DIV213" s="42"/>
      <c r="DIW213" s="42"/>
      <c r="DIX213" s="130"/>
      <c r="DIY213" s="130"/>
      <c r="DJA213" s="306"/>
      <c r="DJC213" s="307"/>
      <c r="DJF213" s="266"/>
      <c r="DJH213" s="288"/>
      <c r="DJI213" s="288"/>
      <c r="DJJ213" s="288"/>
      <c r="DJK213" s="308"/>
      <c r="DJL213" s="308"/>
      <c r="DJM213" s="49"/>
      <c r="DJQ213" s="158"/>
      <c r="DJY213" s="42"/>
      <c r="DJZ213" s="42"/>
      <c r="DKA213" s="130"/>
      <c r="DKB213" s="130"/>
      <c r="DKD213" s="306"/>
      <c r="DKF213" s="307"/>
      <c r="DKI213" s="266"/>
      <c r="DKK213" s="288"/>
      <c r="DKL213" s="288"/>
      <c r="DKM213" s="288"/>
      <c r="DKN213" s="308"/>
      <c r="DKO213" s="308"/>
      <c r="DKP213" s="49"/>
      <c r="DKT213" s="158"/>
      <c r="DLB213" s="42"/>
      <c r="DLC213" s="42"/>
      <c r="DLD213" s="130"/>
      <c r="DLE213" s="130"/>
      <c r="DLG213" s="306"/>
      <c r="DLI213" s="307"/>
      <c r="DLL213" s="266"/>
      <c r="DLN213" s="288"/>
      <c r="DLO213" s="288"/>
      <c r="DLP213" s="288"/>
      <c r="DLQ213" s="308"/>
      <c r="DLR213" s="308"/>
      <c r="DLS213" s="49"/>
      <c r="DLW213" s="158"/>
      <c r="DME213" s="42"/>
      <c r="DMF213" s="42"/>
      <c r="DMG213" s="130"/>
      <c r="DMH213" s="130"/>
      <c r="DMJ213" s="306"/>
      <c r="DML213" s="307"/>
      <c r="DMO213" s="266"/>
      <c r="DMQ213" s="288"/>
      <c r="DMR213" s="288"/>
      <c r="DMS213" s="288"/>
      <c r="DMT213" s="308"/>
      <c r="DMU213" s="308"/>
      <c r="DMV213" s="49"/>
      <c r="DMZ213" s="158"/>
      <c r="DNH213" s="42"/>
      <c r="DNI213" s="42"/>
      <c r="DNJ213" s="130"/>
      <c r="DNK213" s="130"/>
      <c r="DNM213" s="306"/>
      <c r="DNO213" s="307"/>
      <c r="DNR213" s="266"/>
      <c r="DNT213" s="288"/>
      <c r="DNU213" s="288"/>
      <c r="DNV213" s="288"/>
      <c r="DNW213" s="308"/>
      <c r="DNX213" s="308"/>
      <c r="DNY213" s="49"/>
      <c r="DOC213" s="158"/>
      <c r="DOK213" s="42"/>
      <c r="DOL213" s="42"/>
      <c r="DOM213" s="130"/>
      <c r="DON213" s="130"/>
      <c r="DOP213" s="306"/>
      <c r="DOR213" s="307"/>
      <c r="DOU213" s="266"/>
      <c r="DOW213" s="288"/>
      <c r="DOX213" s="288"/>
      <c r="DOY213" s="288"/>
      <c r="DOZ213" s="308"/>
      <c r="DPA213" s="308"/>
      <c r="DPB213" s="49"/>
      <c r="DPF213" s="158"/>
      <c r="DPN213" s="42"/>
      <c r="DPO213" s="42"/>
      <c r="DPP213" s="130"/>
      <c r="DPQ213" s="130"/>
      <c r="DPS213" s="306"/>
      <c r="DPU213" s="307"/>
      <c r="DPX213" s="266"/>
      <c r="DPZ213" s="288"/>
      <c r="DQA213" s="288"/>
      <c r="DQB213" s="288"/>
      <c r="DQC213" s="308"/>
      <c r="DQD213" s="308"/>
      <c r="DQE213" s="49"/>
      <c r="DQI213" s="158"/>
      <c r="DQQ213" s="42"/>
      <c r="DQR213" s="42"/>
      <c r="DQS213" s="130"/>
      <c r="DQT213" s="130"/>
      <c r="DQV213" s="306"/>
      <c r="DQX213" s="307"/>
      <c r="DRA213" s="266"/>
      <c r="DRC213" s="288"/>
      <c r="DRD213" s="288"/>
      <c r="DRE213" s="288"/>
      <c r="DRF213" s="308"/>
      <c r="DRG213" s="308"/>
      <c r="DRH213" s="49"/>
      <c r="DRL213" s="158"/>
      <c r="DRT213" s="42"/>
      <c r="DRU213" s="42"/>
      <c r="DRV213" s="130"/>
      <c r="DRW213" s="130"/>
      <c r="DRY213" s="306"/>
      <c r="DSA213" s="307"/>
      <c r="DSD213" s="266"/>
      <c r="DSF213" s="288"/>
      <c r="DSG213" s="288"/>
      <c r="DSH213" s="288"/>
      <c r="DSI213" s="308"/>
      <c r="DSJ213" s="308"/>
      <c r="DSK213" s="49"/>
      <c r="DSO213" s="158"/>
      <c r="DSW213" s="42"/>
      <c r="DSX213" s="42"/>
      <c r="DSY213" s="130"/>
      <c r="DSZ213" s="130"/>
      <c r="DTB213" s="306"/>
      <c r="DTD213" s="307"/>
      <c r="DTG213" s="266"/>
      <c r="DTI213" s="288"/>
      <c r="DTJ213" s="288"/>
      <c r="DTK213" s="288"/>
      <c r="DTL213" s="308"/>
      <c r="DTM213" s="308"/>
      <c r="DTN213" s="49"/>
      <c r="DTR213" s="158"/>
      <c r="DTZ213" s="42"/>
      <c r="DUA213" s="42"/>
      <c r="DUB213" s="130"/>
      <c r="DUC213" s="130"/>
      <c r="DUE213" s="306"/>
      <c r="DUG213" s="307"/>
      <c r="DUJ213" s="266"/>
      <c r="DUL213" s="288"/>
      <c r="DUM213" s="288"/>
      <c r="DUN213" s="288"/>
      <c r="DUO213" s="308"/>
      <c r="DUP213" s="308"/>
      <c r="DUQ213" s="49"/>
      <c r="DUU213" s="158"/>
      <c r="DVC213" s="42"/>
      <c r="DVD213" s="42"/>
      <c r="DVE213" s="130"/>
      <c r="DVF213" s="130"/>
      <c r="DVH213" s="306"/>
      <c r="DVJ213" s="307"/>
      <c r="DVM213" s="266"/>
      <c r="DVO213" s="288"/>
      <c r="DVP213" s="288"/>
      <c r="DVQ213" s="288"/>
      <c r="DVR213" s="308"/>
      <c r="DVS213" s="308"/>
      <c r="DVT213" s="49"/>
      <c r="DVX213" s="158"/>
      <c r="DWF213" s="42"/>
      <c r="DWG213" s="42"/>
      <c r="DWH213" s="130"/>
      <c r="DWI213" s="130"/>
      <c r="DWK213" s="306"/>
      <c r="DWM213" s="307"/>
      <c r="DWP213" s="266"/>
      <c r="DWR213" s="288"/>
      <c r="DWS213" s="288"/>
      <c r="DWT213" s="288"/>
      <c r="DWU213" s="308"/>
      <c r="DWV213" s="308"/>
      <c r="DWW213" s="49"/>
      <c r="DXA213" s="158"/>
      <c r="DXI213" s="42"/>
      <c r="DXJ213" s="42"/>
      <c r="DXK213" s="130"/>
      <c r="DXL213" s="130"/>
      <c r="DXN213" s="306"/>
      <c r="DXP213" s="307"/>
      <c r="DXS213" s="266"/>
      <c r="DXU213" s="288"/>
      <c r="DXV213" s="288"/>
      <c r="DXW213" s="288"/>
      <c r="DXX213" s="308"/>
      <c r="DXY213" s="308"/>
      <c r="DXZ213" s="49"/>
      <c r="DYD213" s="158"/>
      <c r="DYL213" s="42"/>
      <c r="DYM213" s="42"/>
      <c r="DYN213" s="130"/>
      <c r="DYO213" s="130"/>
      <c r="DYQ213" s="306"/>
      <c r="DYS213" s="307"/>
      <c r="DYV213" s="266"/>
      <c r="DYX213" s="288"/>
      <c r="DYY213" s="288"/>
      <c r="DYZ213" s="288"/>
      <c r="DZA213" s="308"/>
      <c r="DZB213" s="308"/>
      <c r="DZC213" s="49"/>
      <c r="DZG213" s="158"/>
      <c r="DZO213" s="42"/>
      <c r="DZP213" s="42"/>
      <c r="DZQ213" s="130"/>
      <c r="DZR213" s="130"/>
      <c r="DZT213" s="306"/>
      <c r="DZV213" s="307"/>
      <c r="DZY213" s="266"/>
      <c r="EAA213" s="288"/>
      <c r="EAB213" s="288"/>
      <c r="EAC213" s="288"/>
      <c r="EAD213" s="308"/>
      <c r="EAE213" s="308"/>
      <c r="EAF213" s="49"/>
      <c r="EAJ213" s="158"/>
      <c r="EAR213" s="42"/>
      <c r="EAS213" s="42"/>
      <c r="EAT213" s="130"/>
      <c r="EAU213" s="130"/>
      <c r="EAW213" s="306"/>
      <c r="EAY213" s="307"/>
      <c r="EBB213" s="266"/>
      <c r="EBD213" s="288"/>
      <c r="EBE213" s="288"/>
      <c r="EBF213" s="288"/>
      <c r="EBG213" s="308"/>
      <c r="EBH213" s="308"/>
      <c r="EBI213" s="49"/>
      <c r="EBM213" s="158"/>
      <c r="EBU213" s="42"/>
      <c r="EBV213" s="42"/>
      <c r="EBW213" s="130"/>
      <c r="EBX213" s="130"/>
      <c r="EBZ213" s="306"/>
      <c r="ECB213" s="307"/>
      <c r="ECE213" s="266"/>
      <c r="ECG213" s="288"/>
      <c r="ECH213" s="288"/>
      <c r="ECI213" s="288"/>
      <c r="ECJ213" s="308"/>
      <c r="ECK213" s="308"/>
      <c r="ECL213" s="49"/>
      <c r="ECP213" s="158"/>
      <c r="ECX213" s="42"/>
      <c r="ECY213" s="42"/>
      <c r="ECZ213" s="130"/>
      <c r="EDA213" s="130"/>
      <c r="EDC213" s="306"/>
      <c r="EDE213" s="307"/>
      <c r="EDH213" s="266"/>
      <c r="EDJ213" s="288"/>
      <c r="EDK213" s="288"/>
      <c r="EDL213" s="288"/>
      <c r="EDM213" s="308"/>
      <c r="EDN213" s="308"/>
      <c r="EDO213" s="49"/>
      <c r="EDS213" s="158"/>
      <c r="EEA213" s="42"/>
      <c r="EEB213" s="42"/>
      <c r="EEC213" s="130"/>
      <c r="EED213" s="130"/>
      <c r="EEF213" s="306"/>
      <c r="EEH213" s="307"/>
      <c r="EEK213" s="266"/>
      <c r="EEM213" s="288"/>
      <c r="EEN213" s="288"/>
      <c r="EEO213" s="288"/>
      <c r="EEP213" s="308"/>
      <c r="EEQ213" s="308"/>
      <c r="EER213" s="49"/>
      <c r="EEV213" s="158"/>
      <c r="EFD213" s="42"/>
      <c r="EFE213" s="42"/>
      <c r="EFF213" s="130"/>
      <c r="EFG213" s="130"/>
      <c r="EFI213" s="306"/>
      <c r="EFK213" s="307"/>
      <c r="EFN213" s="266"/>
      <c r="EFP213" s="288"/>
      <c r="EFQ213" s="288"/>
      <c r="EFR213" s="288"/>
      <c r="EFS213" s="308"/>
      <c r="EFT213" s="308"/>
      <c r="EFU213" s="49"/>
      <c r="EFY213" s="158"/>
      <c r="EGG213" s="42"/>
      <c r="EGH213" s="42"/>
      <c r="EGI213" s="130"/>
      <c r="EGJ213" s="130"/>
      <c r="EGL213" s="306"/>
      <c r="EGN213" s="307"/>
      <c r="EGQ213" s="266"/>
      <c r="EGS213" s="288"/>
      <c r="EGT213" s="288"/>
      <c r="EGU213" s="288"/>
      <c r="EGV213" s="308"/>
      <c r="EGW213" s="308"/>
      <c r="EGX213" s="49"/>
      <c r="EHB213" s="158"/>
      <c r="EHJ213" s="42"/>
      <c r="EHK213" s="42"/>
      <c r="EHL213" s="130"/>
      <c r="EHM213" s="130"/>
      <c r="EHO213" s="306"/>
      <c r="EHQ213" s="307"/>
      <c r="EHT213" s="266"/>
      <c r="EHV213" s="288"/>
      <c r="EHW213" s="288"/>
      <c r="EHX213" s="288"/>
      <c r="EHY213" s="308"/>
      <c r="EHZ213" s="308"/>
      <c r="EIA213" s="49"/>
      <c r="EIE213" s="158"/>
      <c r="EIM213" s="42"/>
      <c r="EIN213" s="42"/>
      <c r="EIO213" s="130"/>
      <c r="EIP213" s="130"/>
      <c r="EIR213" s="306"/>
      <c r="EIT213" s="307"/>
      <c r="EIW213" s="266"/>
      <c r="EIY213" s="288"/>
      <c r="EIZ213" s="288"/>
      <c r="EJA213" s="288"/>
      <c r="EJB213" s="308"/>
      <c r="EJC213" s="308"/>
      <c r="EJD213" s="49"/>
      <c r="EJH213" s="158"/>
      <c r="EJP213" s="42"/>
      <c r="EJQ213" s="42"/>
      <c r="EJR213" s="130"/>
      <c r="EJS213" s="130"/>
      <c r="EJU213" s="306"/>
      <c r="EJW213" s="307"/>
      <c r="EJZ213" s="266"/>
      <c r="EKB213" s="288"/>
      <c r="EKC213" s="288"/>
      <c r="EKD213" s="288"/>
      <c r="EKE213" s="308"/>
      <c r="EKF213" s="308"/>
      <c r="EKG213" s="49"/>
      <c r="EKK213" s="158"/>
      <c r="EKS213" s="42"/>
      <c r="EKT213" s="42"/>
      <c r="EKU213" s="130"/>
      <c r="EKV213" s="130"/>
      <c r="EKX213" s="306"/>
      <c r="EKZ213" s="307"/>
      <c r="ELC213" s="266"/>
      <c r="ELE213" s="288"/>
      <c r="ELF213" s="288"/>
      <c r="ELG213" s="288"/>
      <c r="ELH213" s="308"/>
      <c r="ELI213" s="308"/>
      <c r="ELJ213" s="49"/>
      <c r="ELN213" s="158"/>
      <c r="ELV213" s="42"/>
      <c r="ELW213" s="42"/>
      <c r="ELX213" s="130"/>
      <c r="ELY213" s="130"/>
      <c r="EMA213" s="306"/>
      <c r="EMC213" s="307"/>
      <c r="EMF213" s="266"/>
      <c r="EMH213" s="288"/>
      <c r="EMI213" s="288"/>
      <c r="EMJ213" s="288"/>
      <c r="EMK213" s="308"/>
      <c r="EML213" s="308"/>
      <c r="EMM213" s="49"/>
      <c r="EMQ213" s="158"/>
      <c r="EMY213" s="42"/>
      <c r="EMZ213" s="42"/>
      <c r="ENA213" s="130"/>
      <c r="ENB213" s="130"/>
      <c r="END213" s="306"/>
      <c r="ENF213" s="307"/>
      <c r="ENI213" s="266"/>
      <c r="ENK213" s="288"/>
      <c r="ENL213" s="288"/>
      <c r="ENM213" s="288"/>
      <c r="ENN213" s="308"/>
      <c r="ENO213" s="308"/>
      <c r="ENP213" s="49"/>
      <c r="ENT213" s="158"/>
      <c r="EOB213" s="42"/>
      <c r="EOC213" s="42"/>
      <c r="EOD213" s="130"/>
      <c r="EOE213" s="130"/>
      <c r="EOG213" s="306"/>
      <c r="EOI213" s="307"/>
      <c r="EOL213" s="266"/>
      <c r="EON213" s="288"/>
      <c r="EOO213" s="288"/>
      <c r="EOP213" s="288"/>
      <c r="EOQ213" s="308"/>
      <c r="EOR213" s="308"/>
      <c r="EOS213" s="49"/>
      <c r="EOW213" s="158"/>
      <c r="EPE213" s="42"/>
      <c r="EPF213" s="42"/>
      <c r="EPG213" s="130"/>
      <c r="EPH213" s="130"/>
      <c r="EPJ213" s="306"/>
      <c r="EPL213" s="307"/>
      <c r="EPO213" s="266"/>
      <c r="EPQ213" s="288"/>
      <c r="EPR213" s="288"/>
      <c r="EPS213" s="288"/>
      <c r="EPT213" s="308"/>
      <c r="EPU213" s="308"/>
      <c r="EPV213" s="49"/>
      <c r="EPZ213" s="158"/>
      <c r="EQH213" s="42"/>
      <c r="EQI213" s="42"/>
      <c r="EQJ213" s="130"/>
      <c r="EQK213" s="130"/>
      <c r="EQM213" s="306"/>
      <c r="EQO213" s="307"/>
      <c r="EQR213" s="266"/>
      <c r="EQT213" s="288"/>
      <c r="EQU213" s="288"/>
      <c r="EQV213" s="288"/>
      <c r="EQW213" s="308"/>
      <c r="EQX213" s="308"/>
      <c r="EQY213" s="49"/>
      <c r="ERC213" s="158"/>
      <c r="ERK213" s="42"/>
      <c r="ERL213" s="42"/>
      <c r="ERM213" s="130"/>
      <c r="ERN213" s="130"/>
      <c r="ERP213" s="306"/>
      <c r="ERR213" s="307"/>
      <c r="ERU213" s="266"/>
      <c r="ERW213" s="288"/>
      <c r="ERX213" s="288"/>
      <c r="ERY213" s="288"/>
      <c r="ERZ213" s="308"/>
      <c r="ESA213" s="308"/>
      <c r="ESB213" s="49"/>
      <c r="ESF213" s="158"/>
      <c r="ESN213" s="42"/>
      <c r="ESO213" s="42"/>
      <c r="ESP213" s="130"/>
      <c r="ESQ213" s="130"/>
      <c r="ESS213" s="306"/>
      <c r="ESU213" s="307"/>
      <c r="ESX213" s="266"/>
      <c r="ESZ213" s="288"/>
      <c r="ETA213" s="288"/>
      <c r="ETB213" s="288"/>
      <c r="ETC213" s="308"/>
      <c r="ETD213" s="308"/>
      <c r="ETE213" s="49"/>
      <c r="ETI213" s="158"/>
      <c r="ETQ213" s="42"/>
      <c r="ETR213" s="42"/>
      <c r="ETS213" s="130"/>
      <c r="ETT213" s="130"/>
      <c r="ETV213" s="306"/>
      <c r="ETX213" s="307"/>
      <c r="EUA213" s="266"/>
      <c r="EUC213" s="288"/>
      <c r="EUD213" s="288"/>
      <c r="EUE213" s="288"/>
      <c r="EUF213" s="308"/>
      <c r="EUG213" s="308"/>
      <c r="EUH213" s="49"/>
      <c r="EUL213" s="158"/>
      <c r="EUT213" s="42"/>
      <c r="EUU213" s="42"/>
      <c r="EUV213" s="130"/>
      <c r="EUW213" s="130"/>
      <c r="EUY213" s="306"/>
      <c r="EVA213" s="307"/>
      <c r="EVD213" s="266"/>
      <c r="EVF213" s="288"/>
      <c r="EVG213" s="288"/>
      <c r="EVH213" s="288"/>
      <c r="EVI213" s="308"/>
      <c r="EVJ213" s="308"/>
      <c r="EVK213" s="49"/>
      <c r="EVO213" s="158"/>
      <c r="EVW213" s="42"/>
      <c r="EVX213" s="42"/>
      <c r="EVY213" s="130"/>
      <c r="EVZ213" s="130"/>
      <c r="EWB213" s="306"/>
      <c r="EWD213" s="307"/>
      <c r="EWG213" s="266"/>
      <c r="EWI213" s="288"/>
      <c r="EWJ213" s="288"/>
      <c r="EWK213" s="288"/>
      <c r="EWL213" s="308"/>
      <c r="EWM213" s="308"/>
      <c r="EWN213" s="49"/>
      <c r="EWR213" s="158"/>
      <c r="EWZ213" s="42"/>
      <c r="EXA213" s="42"/>
      <c r="EXB213" s="130"/>
      <c r="EXC213" s="130"/>
      <c r="EXE213" s="306"/>
      <c r="EXG213" s="307"/>
      <c r="EXJ213" s="266"/>
      <c r="EXL213" s="288"/>
      <c r="EXM213" s="288"/>
      <c r="EXN213" s="288"/>
      <c r="EXO213" s="308"/>
      <c r="EXP213" s="308"/>
      <c r="EXQ213" s="49"/>
      <c r="EXU213" s="158"/>
      <c r="EYC213" s="42"/>
      <c r="EYD213" s="42"/>
      <c r="EYE213" s="130"/>
      <c r="EYF213" s="130"/>
      <c r="EYH213" s="306"/>
      <c r="EYJ213" s="307"/>
      <c r="EYM213" s="266"/>
      <c r="EYO213" s="288"/>
      <c r="EYP213" s="288"/>
      <c r="EYQ213" s="288"/>
      <c r="EYR213" s="308"/>
      <c r="EYS213" s="308"/>
      <c r="EYT213" s="49"/>
      <c r="EYX213" s="158"/>
      <c r="EZF213" s="42"/>
      <c r="EZG213" s="42"/>
      <c r="EZH213" s="130"/>
      <c r="EZI213" s="130"/>
      <c r="EZK213" s="306"/>
      <c r="EZM213" s="307"/>
      <c r="EZP213" s="266"/>
      <c r="EZR213" s="288"/>
      <c r="EZS213" s="288"/>
      <c r="EZT213" s="288"/>
      <c r="EZU213" s="308"/>
      <c r="EZV213" s="308"/>
      <c r="EZW213" s="49"/>
      <c r="FAA213" s="158"/>
      <c r="FAI213" s="42"/>
      <c r="FAJ213" s="42"/>
      <c r="FAK213" s="130"/>
      <c r="FAL213" s="130"/>
      <c r="FAN213" s="306"/>
      <c r="FAP213" s="307"/>
      <c r="FAS213" s="266"/>
      <c r="FAU213" s="288"/>
      <c r="FAV213" s="288"/>
      <c r="FAW213" s="288"/>
      <c r="FAX213" s="308"/>
      <c r="FAY213" s="308"/>
      <c r="FAZ213" s="49"/>
      <c r="FBD213" s="158"/>
      <c r="FBL213" s="42"/>
      <c r="FBM213" s="42"/>
      <c r="FBN213" s="130"/>
      <c r="FBO213" s="130"/>
      <c r="FBQ213" s="306"/>
      <c r="FBS213" s="307"/>
      <c r="FBV213" s="266"/>
      <c r="FBX213" s="288"/>
      <c r="FBY213" s="288"/>
      <c r="FBZ213" s="288"/>
      <c r="FCA213" s="308"/>
      <c r="FCB213" s="308"/>
      <c r="FCC213" s="49"/>
      <c r="FCG213" s="158"/>
      <c r="FCO213" s="42"/>
      <c r="FCP213" s="42"/>
      <c r="FCQ213" s="130"/>
      <c r="FCR213" s="130"/>
      <c r="FCT213" s="306"/>
      <c r="FCV213" s="307"/>
      <c r="FCY213" s="266"/>
      <c r="FDA213" s="288"/>
      <c r="FDB213" s="288"/>
      <c r="FDC213" s="288"/>
      <c r="FDD213" s="308"/>
      <c r="FDE213" s="308"/>
      <c r="FDF213" s="49"/>
      <c r="FDJ213" s="158"/>
      <c r="FDR213" s="42"/>
      <c r="FDS213" s="42"/>
      <c r="FDT213" s="130"/>
      <c r="FDU213" s="130"/>
      <c r="FDW213" s="306"/>
      <c r="FDY213" s="307"/>
      <c r="FEB213" s="266"/>
      <c r="FED213" s="288"/>
      <c r="FEE213" s="288"/>
      <c r="FEF213" s="288"/>
      <c r="FEG213" s="308"/>
      <c r="FEH213" s="308"/>
      <c r="FEI213" s="49"/>
      <c r="FEM213" s="158"/>
      <c r="FEU213" s="42"/>
      <c r="FEV213" s="42"/>
      <c r="FEW213" s="130"/>
      <c r="FEX213" s="130"/>
      <c r="FEZ213" s="306"/>
      <c r="FFB213" s="307"/>
      <c r="FFE213" s="266"/>
      <c r="FFG213" s="288"/>
      <c r="FFH213" s="288"/>
      <c r="FFI213" s="288"/>
      <c r="FFJ213" s="308"/>
      <c r="FFK213" s="308"/>
      <c r="FFL213" s="49"/>
      <c r="FFP213" s="158"/>
      <c r="FFX213" s="42"/>
      <c r="FFY213" s="42"/>
      <c r="FFZ213" s="130"/>
      <c r="FGA213" s="130"/>
      <c r="FGC213" s="306"/>
      <c r="FGE213" s="307"/>
      <c r="FGH213" s="266"/>
      <c r="FGJ213" s="288"/>
      <c r="FGK213" s="288"/>
      <c r="FGL213" s="288"/>
      <c r="FGM213" s="308"/>
      <c r="FGN213" s="308"/>
      <c r="FGO213" s="49"/>
      <c r="FGS213" s="158"/>
      <c r="FHA213" s="42"/>
      <c r="FHB213" s="42"/>
      <c r="FHC213" s="130"/>
      <c r="FHD213" s="130"/>
      <c r="FHF213" s="306"/>
      <c r="FHH213" s="307"/>
      <c r="FHK213" s="266"/>
      <c r="FHM213" s="288"/>
      <c r="FHN213" s="288"/>
      <c r="FHO213" s="288"/>
      <c r="FHP213" s="308"/>
      <c r="FHQ213" s="308"/>
      <c r="FHR213" s="49"/>
      <c r="FHV213" s="158"/>
      <c r="FID213" s="42"/>
      <c r="FIE213" s="42"/>
      <c r="FIF213" s="130"/>
      <c r="FIG213" s="130"/>
      <c r="FII213" s="306"/>
      <c r="FIK213" s="307"/>
      <c r="FIN213" s="266"/>
      <c r="FIP213" s="288"/>
      <c r="FIQ213" s="288"/>
      <c r="FIR213" s="288"/>
      <c r="FIS213" s="308"/>
      <c r="FIT213" s="308"/>
      <c r="FIU213" s="49"/>
      <c r="FIY213" s="158"/>
      <c r="FJG213" s="42"/>
      <c r="FJH213" s="42"/>
      <c r="FJI213" s="130"/>
      <c r="FJJ213" s="130"/>
      <c r="FJL213" s="306"/>
      <c r="FJN213" s="307"/>
      <c r="FJQ213" s="266"/>
      <c r="FJS213" s="288"/>
      <c r="FJT213" s="288"/>
      <c r="FJU213" s="288"/>
      <c r="FJV213" s="308"/>
      <c r="FJW213" s="308"/>
      <c r="FJX213" s="49"/>
      <c r="FKB213" s="158"/>
      <c r="FKJ213" s="42"/>
      <c r="FKK213" s="42"/>
      <c r="FKL213" s="130"/>
      <c r="FKM213" s="130"/>
      <c r="FKO213" s="306"/>
      <c r="FKQ213" s="307"/>
      <c r="FKT213" s="266"/>
      <c r="FKV213" s="288"/>
      <c r="FKW213" s="288"/>
      <c r="FKX213" s="288"/>
      <c r="FKY213" s="308"/>
      <c r="FKZ213" s="308"/>
      <c r="FLA213" s="49"/>
      <c r="FLE213" s="158"/>
      <c r="FLM213" s="42"/>
      <c r="FLN213" s="42"/>
      <c r="FLO213" s="130"/>
      <c r="FLP213" s="130"/>
      <c r="FLR213" s="306"/>
      <c r="FLT213" s="307"/>
      <c r="FLW213" s="266"/>
      <c r="FLY213" s="288"/>
      <c r="FLZ213" s="288"/>
      <c r="FMA213" s="288"/>
      <c r="FMB213" s="308"/>
      <c r="FMC213" s="308"/>
      <c r="FMD213" s="49"/>
      <c r="FMH213" s="158"/>
      <c r="FMP213" s="42"/>
      <c r="FMQ213" s="42"/>
      <c r="FMR213" s="130"/>
      <c r="FMS213" s="130"/>
      <c r="FMU213" s="306"/>
      <c r="FMW213" s="307"/>
      <c r="FMZ213" s="266"/>
      <c r="FNB213" s="288"/>
      <c r="FNC213" s="288"/>
      <c r="FND213" s="288"/>
      <c r="FNE213" s="308"/>
      <c r="FNF213" s="308"/>
      <c r="FNG213" s="49"/>
      <c r="FNK213" s="158"/>
      <c r="FNS213" s="42"/>
      <c r="FNT213" s="42"/>
      <c r="FNU213" s="130"/>
      <c r="FNV213" s="130"/>
      <c r="FNX213" s="306"/>
      <c r="FNZ213" s="307"/>
      <c r="FOC213" s="266"/>
      <c r="FOE213" s="288"/>
      <c r="FOF213" s="288"/>
      <c r="FOG213" s="288"/>
      <c r="FOH213" s="308"/>
      <c r="FOI213" s="308"/>
      <c r="FOJ213" s="49"/>
      <c r="FON213" s="158"/>
      <c r="FOV213" s="42"/>
      <c r="FOW213" s="42"/>
      <c r="FOX213" s="130"/>
      <c r="FOY213" s="130"/>
      <c r="FPA213" s="306"/>
      <c r="FPC213" s="307"/>
      <c r="FPF213" s="266"/>
      <c r="FPH213" s="288"/>
      <c r="FPI213" s="288"/>
      <c r="FPJ213" s="288"/>
      <c r="FPK213" s="308"/>
      <c r="FPL213" s="308"/>
      <c r="FPM213" s="49"/>
      <c r="FPQ213" s="158"/>
      <c r="FPY213" s="42"/>
      <c r="FPZ213" s="42"/>
      <c r="FQA213" s="130"/>
      <c r="FQB213" s="130"/>
      <c r="FQD213" s="306"/>
      <c r="FQF213" s="307"/>
      <c r="FQI213" s="266"/>
      <c r="FQK213" s="288"/>
      <c r="FQL213" s="288"/>
      <c r="FQM213" s="288"/>
      <c r="FQN213" s="308"/>
      <c r="FQO213" s="308"/>
      <c r="FQP213" s="49"/>
      <c r="FQT213" s="158"/>
      <c r="FRB213" s="42"/>
      <c r="FRC213" s="42"/>
      <c r="FRD213" s="130"/>
      <c r="FRE213" s="130"/>
      <c r="FRG213" s="306"/>
      <c r="FRI213" s="307"/>
      <c r="FRL213" s="266"/>
      <c r="FRN213" s="288"/>
      <c r="FRO213" s="288"/>
      <c r="FRP213" s="288"/>
      <c r="FRQ213" s="308"/>
      <c r="FRR213" s="308"/>
      <c r="FRS213" s="49"/>
      <c r="FRW213" s="158"/>
      <c r="FSE213" s="42"/>
      <c r="FSF213" s="42"/>
      <c r="FSG213" s="130"/>
      <c r="FSH213" s="130"/>
      <c r="FSJ213" s="306"/>
      <c r="FSL213" s="307"/>
      <c r="FSO213" s="266"/>
      <c r="FSQ213" s="288"/>
      <c r="FSR213" s="288"/>
      <c r="FSS213" s="288"/>
      <c r="FST213" s="308"/>
      <c r="FSU213" s="308"/>
      <c r="FSV213" s="49"/>
      <c r="FSZ213" s="158"/>
      <c r="FTH213" s="42"/>
      <c r="FTI213" s="42"/>
      <c r="FTJ213" s="130"/>
      <c r="FTK213" s="130"/>
      <c r="FTM213" s="306"/>
      <c r="FTO213" s="307"/>
      <c r="FTR213" s="266"/>
      <c r="FTT213" s="288"/>
      <c r="FTU213" s="288"/>
      <c r="FTV213" s="288"/>
      <c r="FTW213" s="308"/>
      <c r="FTX213" s="308"/>
      <c r="FTY213" s="49"/>
      <c r="FUC213" s="158"/>
      <c r="FUK213" s="42"/>
      <c r="FUL213" s="42"/>
      <c r="FUM213" s="130"/>
      <c r="FUN213" s="130"/>
      <c r="FUP213" s="306"/>
      <c r="FUR213" s="307"/>
      <c r="FUU213" s="266"/>
      <c r="FUW213" s="288"/>
      <c r="FUX213" s="288"/>
      <c r="FUY213" s="288"/>
      <c r="FUZ213" s="308"/>
      <c r="FVA213" s="308"/>
      <c r="FVB213" s="49"/>
      <c r="FVF213" s="158"/>
      <c r="FVN213" s="42"/>
      <c r="FVO213" s="42"/>
      <c r="FVP213" s="130"/>
      <c r="FVQ213" s="130"/>
      <c r="FVS213" s="306"/>
      <c r="FVU213" s="307"/>
      <c r="FVX213" s="266"/>
      <c r="FVZ213" s="288"/>
      <c r="FWA213" s="288"/>
      <c r="FWB213" s="288"/>
      <c r="FWC213" s="308"/>
      <c r="FWD213" s="308"/>
      <c r="FWE213" s="49"/>
      <c r="FWI213" s="158"/>
      <c r="FWQ213" s="42"/>
      <c r="FWR213" s="42"/>
      <c r="FWS213" s="130"/>
      <c r="FWT213" s="130"/>
      <c r="FWV213" s="306"/>
      <c r="FWX213" s="307"/>
      <c r="FXA213" s="266"/>
      <c r="FXC213" s="288"/>
      <c r="FXD213" s="288"/>
      <c r="FXE213" s="288"/>
      <c r="FXF213" s="308"/>
      <c r="FXG213" s="308"/>
      <c r="FXH213" s="49"/>
      <c r="FXL213" s="158"/>
      <c r="FXT213" s="42"/>
      <c r="FXU213" s="42"/>
      <c r="FXV213" s="130"/>
      <c r="FXW213" s="130"/>
      <c r="FXY213" s="306"/>
      <c r="FYA213" s="307"/>
      <c r="FYD213" s="266"/>
      <c r="FYF213" s="288"/>
      <c r="FYG213" s="288"/>
      <c r="FYH213" s="288"/>
      <c r="FYI213" s="308"/>
      <c r="FYJ213" s="308"/>
      <c r="FYK213" s="49"/>
      <c r="FYO213" s="158"/>
      <c r="FYW213" s="42"/>
      <c r="FYX213" s="42"/>
      <c r="FYY213" s="130"/>
      <c r="FYZ213" s="130"/>
      <c r="FZB213" s="306"/>
      <c r="FZD213" s="307"/>
      <c r="FZG213" s="266"/>
      <c r="FZI213" s="288"/>
      <c r="FZJ213" s="288"/>
      <c r="FZK213" s="288"/>
      <c r="FZL213" s="308"/>
      <c r="FZM213" s="308"/>
      <c r="FZN213" s="49"/>
      <c r="FZR213" s="158"/>
      <c r="FZZ213" s="42"/>
      <c r="GAA213" s="42"/>
      <c r="GAB213" s="130"/>
      <c r="GAC213" s="130"/>
      <c r="GAE213" s="306"/>
      <c r="GAG213" s="307"/>
      <c r="GAJ213" s="266"/>
      <c r="GAL213" s="288"/>
      <c r="GAM213" s="288"/>
      <c r="GAN213" s="288"/>
      <c r="GAO213" s="308"/>
      <c r="GAP213" s="308"/>
      <c r="GAQ213" s="49"/>
      <c r="GAU213" s="158"/>
      <c r="GBC213" s="42"/>
      <c r="GBD213" s="42"/>
      <c r="GBE213" s="130"/>
      <c r="GBF213" s="130"/>
      <c r="GBH213" s="306"/>
      <c r="GBJ213" s="307"/>
      <c r="GBM213" s="266"/>
      <c r="GBO213" s="288"/>
      <c r="GBP213" s="288"/>
      <c r="GBQ213" s="288"/>
      <c r="GBR213" s="308"/>
      <c r="GBS213" s="308"/>
      <c r="GBT213" s="49"/>
      <c r="GBX213" s="158"/>
      <c r="GCF213" s="42"/>
      <c r="GCG213" s="42"/>
      <c r="GCH213" s="130"/>
      <c r="GCI213" s="130"/>
      <c r="GCK213" s="306"/>
      <c r="GCM213" s="307"/>
      <c r="GCP213" s="266"/>
      <c r="GCR213" s="288"/>
      <c r="GCS213" s="288"/>
      <c r="GCT213" s="288"/>
      <c r="GCU213" s="308"/>
      <c r="GCV213" s="308"/>
      <c r="GCW213" s="49"/>
      <c r="GDA213" s="158"/>
      <c r="GDI213" s="42"/>
      <c r="GDJ213" s="42"/>
      <c r="GDK213" s="130"/>
      <c r="GDL213" s="130"/>
      <c r="GDN213" s="306"/>
      <c r="GDP213" s="307"/>
      <c r="GDS213" s="266"/>
      <c r="GDU213" s="288"/>
      <c r="GDV213" s="288"/>
      <c r="GDW213" s="288"/>
      <c r="GDX213" s="308"/>
      <c r="GDY213" s="308"/>
      <c r="GDZ213" s="49"/>
      <c r="GED213" s="158"/>
      <c r="GEL213" s="42"/>
      <c r="GEM213" s="42"/>
      <c r="GEN213" s="130"/>
      <c r="GEO213" s="130"/>
      <c r="GEQ213" s="306"/>
      <c r="GES213" s="307"/>
      <c r="GEV213" s="266"/>
      <c r="GEX213" s="288"/>
      <c r="GEY213" s="288"/>
      <c r="GEZ213" s="288"/>
      <c r="GFA213" s="308"/>
      <c r="GFB213" s="308"/>
      <c r="GFC213" s="49"/>
      <c r="GFG213" s="158"/>
      <c r="GFO213" s="42"/>
      <c r="GFP213" s="42"/>
      <c r="GFQ213" s="130"/>
      <c r="GFR213" s="130"/>
      <c r="GFT213" s="306"/>
      <c r="GFV213" s="307"/>
      <c r="GFY213" s="266"/>
      <c r="GGA213" s="288"/>
      <c r="GGB213" s="288"/>
      <c r="GGC213" s="288"/>
      <c r="GGD213" s="308"/>
      <c r="GGE213" s="308"/>
      <c r="GGF213" s="49"/>
      <c r="GGJ213" s="158"/>
      <c r="GGR213" s="42"/>
      <c r="GGS213" s="42"/>
      <c r="GGT213" s="130"/>
      <c r="GGU213" s="130"/>
      <c r="GGW213" s="306"/>
      <c r="GGY213" s="307"/>
      <c r="GHB213" s="266"/>
      <c r="GHD213" s="288"/>
      <c r="GHE213" s="288"/>
      <c r="GHF213" s="288"/>
      <c r="GHG213" s="308"/>
      <c r="GHH213" s="308"/>
      <c r="GHI213" s="49"/>
      <c r="GHM213" s="158"/>
      <c r="GHU213" s="42"/>
      <c r="GHV213" s="42"/>
      <c r="GHW213" s="130"/>
      <c r="GHX213" s="130"/>
      <c r="GHZ213" s="306"/>
      <c r="GIB213" s="307"/>
      <c r="GIE213" s="266"/>
      <c r="GIG213" s="288"/>
      <c r="GIH213" s="288"/>
      <c r="GII213" s="288"/>
      <c r="GIJ213" s="308"/>
      <c r="GIK213" s="308"/>
      <c r="GIL213" s="49"/>
      <c r="GIP213" s="158"/>
      <c r="GIX213" s="42"/>
      <c r="GIY213" s="42"/>
      <c r="GIZ213" s="130"/>
      <c r="GJA213" s="130"/>
      <c r="GJC213" s="306"/>
      <c r="GJE213" s="307"/>
      <c r="GJH213" s="266"/>
      <c r="GJJ213" s="288"/>
      <c r="GJK213" s="288"/>
      <c r="GJL213" s="288"/>
      <c r="GJM213" s="308"/>
      <c r="GJN213" s="308"/>
      <c r="GJO213" s="49"/>
      <c r="GJS213" s="158"/>
      <c r="GKA213" s="42"/>
      <c r="GKB213" s="42"/>
      <c r="GKC213" s="130"/>
      <c r="GKD213" s="130"/>
      <c r="GKF213" s="306"/>
      <c r="GKH213" s="307"/>
      <c r="GKK213" s="266"/>
      <c r="GKM213" s="288"/>
      <c r="GKN213" s="288"/>
      <c r="GKO213" s="288"/>
      <c r="GKP213" s="308"/>
      <c r="GKQ213" s="308"/>
      <c r="GKR213" s="49"/>
      <c r="GKV213" s="158"/>
      <c r="GLD213" s="42"/>
      <c r="GLE213" s="42"/>
      <c r="GLF213" s="130"/>
      <c r="GLG213" s="130"/>
      <c r="GLI213" s="306"/>
      <c r="GLK213" s="307"/>
      <c r="GLN213" s="266"/>
      <c r="GLP213" s="288"/>
      <c r="GLQ213" s="288"/>
      <c r="GLR213" s="288"/>
      <c r="GLS213" s="308"/>
      <c r="GLT213" s="308"/>
      <c r="GLU213" s="49"/>
      <c r="GLY213" s="158"/>
      <c r="GMG213" s="42"/>
      <c r="GMH213" s="42"/>
      <c r="GMI213" s="130"/>
      <c r="GMJ213" s="130"/>
      <c r="GML213" s="306"/>
      <c r="GMN213" s="307"/>
      <c r="GMQ213" s="266"/>
      <c r="GMS213" s="288"/>
      <c r="GMT213" s="288"/>
      <c r="GMU213" s="288"/>
      <c r="GMV213" s="308"/>
      <c r="GMW213" s="308"/>
      <c r="GMX213" s="49"/>
      <c r="GNB213" s="158"/>
      <c r="GNJ213" s="42"/>
      <c r="GNK213" s="42"/>
      <c r="GNL213" s="130"/>
      <c r="GNM213" s="130"/>
      <c r="GNO213" s="306"/>
      <c r="GNQ213" s="307"/>
      <c r="GNT213" s="266"/>
      <c r="GNV213" s="288"/>
      <c r="GNW213" s="288"/>
      <c r="GNX213" s="288"/>
      <c r="GNY213" s="308"/>
      <c r="GNZ213" s="308"/>
      <c r="GOA213" s="49"/>
      <c r="GOE213" s="158"/>
      <c r="GOM213" s="42"/>
      <c r="GON213" s="42"/>
      <c r="GOO213" s="130"/>
      <c r="GOP213" s="130"/>
      <c r="GOR213" s="306"/>
      <c r="GOT213" s="307"/>
      <c r="GOW213" s="266"/>
      <c r="GOY213" s="288"/>
      <c r="GOZ213" s="288"/>
      <c r="GPA213" s="288"/>
      <c r="GPB213" s="308"/>
      <c r="GPC213" s="308"/>
      <c r="GPD213" s="49"/>
      <c r="GPH213" s="158"/>
      <c r="GPP213" s="42"/>
      <c r="GPQ213" s="42"/>
      <c r="GPR213" s="130"/>
      <c r="GPS213" s="130"/>
      <c r="GPU213" s="306"/>
      <c r="GPW213" s="307"/>
      <c r="GPZ213" s="266"/>
      <c r="GQB213" s="288"/>
      <c r="GQC213" s="288"/>
      <c r="GQD213" s="288"/>
      <c r="GQE213" s="308"/>
      <c r="GQF213" s="308"/>
      <c r="GQG213" s="49"/>
      <c r="GQK213" s="158"/>
      <c r="GQS213" s="42"/>
      <c r="GQT213" s="42"/>
      <c r="GQU213" s="130"/>
      <c r="GQV213" s="130"/>
      <c r="GQX213" s="306"/>
      <c r="GQZ213" s="307"/>
      <c r="GRC213" s="266"/>
      <c r="GRE213" s="288"/>
      <c r="GRF213" s="288"/>
      <c r="GRG213" s="288"/>
      <c r="GRH213" s="308"/>
      <c r="GRI213" s="308"/>
      <c r="GRJ213" s="49"/>
      <c r="GRN213" s="158"/>
      <c r="GRV213" s="42"/>
      <c r="GRW213" s="42"/>
      <c r="GRX213" s="130"/>
      <c r="GRY213" s="130"/>
      <c r="GSA213" s="306"/>
      <c r="GSC213" s="307"/>
      <c r="GSF213" s="266"/>
      <c r="GSH213" s="288"/>
      <c r="GSI213" s="288"/>
      <c r="GSJ213" s="288"/>
      <c r="GSK213" s="308"/>
      <c r="GSL213" s="308"/>
      <c r="GSM213" s="49"/>
      <c r="GSQ213" s="158"/>
      <c r="GSY213" s="42"/>
      <c r="GSZ213" s="42"/>
      <c r="GTA213" s="130"/>
      <c r="GTB213" s="130"/>
      <c r="GTD213" s="306"/>
      <c r="GTF213" s="307"/>
      <c r="GTI213" s="266"/>
      <c r="GTK213" s="288"/>
      <c r="GTL213" s="288"/>
      <c r="GTM213" s="288"/>
      <c r="GTN213" s="308"/>
      <c r="GTO213" s="308"/>
      <c r="GTP213" s="49"/>
      <c r="GTT213" s="158"/>
      <c r="GUB213" s="42"/>
      <c r="GUC213" s="42"/>
      <c r="GUD213" s="130"/>
      <c r="GUE213" s="130"/>
      <c r="GUG213" s="306"/>
      <c r="GUI213" s="307"/>
      <c r="GUL213" s="266"/>
      <c r="GUN213" s="288"/>
      <c r="GUO213" s="288"/>
      <c r="GUP213" s="288"/>
      <c r="GUQ213" s="308"/>
      <c r="GUR213" s="308"/>
      <c r="GUS213" s="49"/>
      <c r="GUW213" s="158"/>
      <c r="GVE213" s="42"/>
      <c r="GVF213" s="42"/>
      <c r="GVG213" s="130"/>
      <c r="GVH213" s="130"/>
      <c r="GVJ213" s="306"/>
      <c r="GVL213" s="307"/>
      <c r="GVO213" s="266"/>
      <c r="GVQ213" s="288"/>
      <c r="GVR213" s="288"/>
      <c r="GVS213" s="288"/>
      <c r="GVT213" s="308"/>
      <c r="GVU213" s="308"/>
      <c r="GVV213" s="49"/>
      <c r="GVZ213" s="158"/>
      <c r="GWH213" s="42"/>
      <c r="GWI213" s="42"/>
      <c r="GWJ213" s="130"/>
      <c r="GWK213" s="130"/>
      <c r="GWM213" s="306"/>
      <c r="GWO213" s="307"/>
      <c r="GWR213" s="266"/>
      <c r="GWT213" s="288"/>
      <c r="GWU213" s="288"/>
      <c r="GWV213" s="288"/>
      <c r="GWW213" s="308"/>
      <c r="GWX213" s="308"/>
      <c r="GWY213" s="49"/>
      <c r="GXC213" s="158"/>
      <c r="GXK213" s="42"/>
      <c r="GXL213" s="42"/>
      <c r="GXM213" s="130"/>
      <c r="GXN213" s="130"/>
      <c r="GXP213" s="306"/>
      <c r="GXR213" s="307"/>
      <c r="GXU213" s="266"/>
      <c r="GXW213" s="288"/>
      <c r="GXX213" s="288"/>
      <c r="GXY213" s="288"/>
      <c r="GXZ213" s="308"/>
      <c r="GYA213" s="308"/>
      <c r="GYB213" s="49"/>
      <c r="GYF213" s="158"/>
      <c r="GYN213" s="42"/>
      <c r="GYO213" s="42"/>
      <c r="GYP213" s="130"/>
      <c r="GYQ213" s="130"/>
      <c r="GYS213" s="306"/>
      <c r="GYU213" s="307"/>
      <c r="GYX213" s="266"/>
      <c r="GYZ213" s="288"/>
      <c r="GZA213" s="288"/>
      <c r="GZB213" s="288"/>
      <c r="GZC213" s="308"/>
      <c r="GZD213" s="308"/>
      <c r="GZE213" s="49"/>
      <c r="GZI213" s="158"/>
      <c r="GZQ213" s="42"/>
      <c r="GZR213" s="42"/>
      <c r="GZS213" s="130"/>
      <c r="GZT213" s="130"/>
      <c r="GZV213" s="306"/>
      <c r="GZX213" s="307"/>
      <c r="HAA213" s="266"/>
      <c r="HAC213" s="288"/>
      <c r="HAD213" s="288"/>
      <c r="HAE213" s="288"/>
      <c r="HAF213" s="308"/>
      <c r="HAG213" s="308"/>
      <c r="HAH213" s="49"/>
      <c r="HAL213" s="158"/>
      <c r="HAT213" s="42"/>
      <c r="HAU213" s="42"/>
      <c r="HAV213" s="130"/>
      <c r="HAW213" s="130"/>
      <c r="HAY213" s="306"/>
      <c r="HBA213" s="307"/>
      <c r="HBD213" s="266"/>
      <c r="HBF213" s="288"/>
      <c r="HBG213" s="288"/>
      <c r="HBH213" s="288"/>
      <c r="HBI213" s="308"/>
      <c r="HBJ213" s="308"/>
      <c r="HBK213" s="49"/>
      <c r="HBO213" s="158"/>
      <c r="HBW213" s="42"/>
      <c r="HBX213" s="42"/>
      <c r="HBY213" s="130"/>
      <c r="HBZ213" s="130"/>
      <c r="HCB213" s="306"/>
      <c r="HCD213" s="307"/>
      <c r="HCG213" s="266"/>
      <c r="HCI213" s="288"/>
      <c r="HCJ213" s="288"/>
      <c r="HCK213" s="288"/>
      <c r="HCL213" s="308"/>
      <c r="HCM213" s="308"/>
      <c r="HCN213" s="49"/>
      <c r="HCR213" s="158"/>
      <c r="HCZ213" s="42"/>
      <c r="HDA213" s="42"/>
      <c r="HDB213" s="130"/>
      <c r="HDC213" s="130"/>
      <c r="HDE213" s="306"/>
      <c r="HDG213" s="307"/>
      <c r="HDJ213" s="266"/>
      <c r="HDL213" s="288"/>
      <c r="HDM213" s="288"/>
      <c r="HDN213" s="288"/>
      <c r="HDO213" s="308"/>
      <c r="HDP213" s="308"/>
      <c r="HDQ213" s="49"/>
      <c r="HDU213" s="158"/>
      <c r="HEC213" s="42"/>
      <c r="HED213" s="42"/>
      <c r="HEE213" s="130"/>
      <c r="HEF213" s="130"/>
      <c r="HEH213" s="306"/>
      <c r="HEJ213" s="307"/>
      <c r="HEM213" s="266"/>
      <c r="HEO213" s="288"/>
      <c r="HEP213" s="288"/>
      <c r="HEQ213" s="288"/>
      <c r="HER213" s="308"/>
      <c r="HES213" s="308"/>
      <c r="HET213" s="49"/>
      <c r="HEX213" s="158"/>
      <c r="HFF213" s="42"/>
      <c r="HFG213" s="42"/>
      <c r="HFH213" s="130"/>
      <c r="HFI213" s="130"/>
      <c r="HFK213" s="306"/>
      <c r="HFM213" s="307"/>
      <c r="HFP213" s="266"/>
      <c r="HFR213" s="288"/>
      <c r="HFS213" s="288"/>
      <c r="HFT213" s="288"/>
      <c r="HFU213" s="308"/>
      <c r="HFV213" s="308"/>
      <c r="HFW213" s="49"/>
      <c r="HGA213" s="158"/>
      <c r="HGI213" s="42"/>
      <c r="HGJ213" s="42"/>
      <c r="HGK213" s="130"/>
      <c r="HGL213" s="130"/>
      <c r="HGN213" s="306"/>
      <c r="HGP213" s="307"/>
      <c r="HGS213" s="266"/>
      <c r="HGU213" s="288"/>
      <c r="HGV213" s="288"/>
      <c r="HGW213" s="288"/>
      <c r="HGX213" s="308"/>
      <c r="HGY213" s="308"/>
      <c r="HGZ213" s="49"/>
      <c r="HHD213" s="158"/>
      <c r="HHL213" s="42"/>
      <c r="HHM213" s="42"/>
      <c r="HHN213" s="130"/>
      <c r="HHO213" s="130"/>
      <c r="HHQ213" s="306"/>
      <c r="HHS213" s="307"/>
      <c r="HHV213" s="266"/>
      <c r="HHX213" s="288"/>
      <c r="HHY213" s="288"/>
      <c r="HHZ213" s="288"/>
      <c r="HIA213" s="308"/>
      <c r="HIB213" s="308"/>
      <c r="HIC213" s="49"/>
      <c r="HIG213" s="158"/>
      <c r="HIO213" s="42"/>
      <c r="HIP213" s="42"/>
      <c r="HIQ213" s="130"/>
      <c r="HIR213" s="130"/>
      <c r="HIT213" s="306"/>
      <c r="HIV213" s="307"/>
      <c r="HIY213" s="266"/>
      <c r="HJA213" s="288"/>
      <c r="HJB213" s="288"/>
      <c r="HJC213" s="288"/>
      <c r="HJD213" s="308"/>
      <c r="HJE213" s="308"/>
      <c r="HJF213" s="49"/>
      <c r="HJJ213" s="158"/>
      <c r="HJR213" s="42"/>
      <c r="HJS213" s="42"/>
      <c r="HJT213" s="130"/>
      <c r="HJU213" s="130"/>
      <c r="HJW213" s="306"/>
      <c r="HJY213" s="307"/>
      <c r="HKB213" s="266"/>
      <c r="HKD213" s="288"/>
      <c r="HKE213" s="288"/>
      <c r="HKF213" s="288"/>
      <c r="HKG213" s="308"/>
      <c r="HKH213" s="308"/>
      <c r="HKI213" s="49"/>
      <c r="HKM213" s="158"/>
      <c r="HKU213" s="42"/>
      <c r="HKV213" s="42"/>
      <c r="HKW213" s="130"/>
      <c r="HKX213" s="130"/>
      <c r="HKZ213" s="306"/>
      <c r="HLB213" s="307"/>
      <c r="HLE213" s="266"/>
      <c r="HLG213" s="288"/>
      <c r="HLH213" s="288"/>
      <c r="HLI213" s="288"/>
      <c r="HLJ213" s="308"/>
      <c r="HLK213" s="308"/>
      <c r="HLL213" s="49"/>
      <c r="HLP213" s="158"/>
      <c r="HLX213" s="42"/>
      <c r="HLY213" s="42"/>
      <c r="HLZ213" s="130"/>
      <c r="HMA213" s="130"/>
      <c r="HMC213" s="306"/>
      <c r="HME213" s="307"/>
      <c r="HMH213" s="266"/>
      <c r="HMJ213" s="288"/>
      <c r="HMK213" s="288"/>
      <c r="HML213" s="288"/>
      <c r="HMM213" s="308"/>
      <c r="HMN213" s="308"/>
      <c r="HMO213" s="49"/>
      <c r="HMS213" s="158"/>
      <c r="HNA213" s="42"/>
      <c r="HNB213" s="42"/>
      <c r="HNC213" s="130"/>
      <c r="HND213" s="130"/>
      <c r="HNF213" s="306"/>
      <c r="HNH213" s="307"/>
      <c r="HNK213" s="266"/>
      <c r="HNM213" s="288"/>
      <c r="HNN213" s="288"/>
      <c r="HNO213" s="288"/>
      <c r="HNP213" s="308"/>
      <c r="HNQ213" s="308"/>
      <c r="HNR213" s="49"/>
      <c r="HNV213" s="158"/>
      <c r="HOD213" s="42"/>
      <c r="HOE213" s="42"/>
      <c r="HOF213" s="130"/>
      <c r="HOG213" s="130"/>
      <c r="HOI213" s="306"/>
      <c r="HOK213" s="307"/>
      <c r="HON213" s="266"/>
      <c r="HOP213" s="288"/>
      <c r="HOQ213" s="288"/>
      <c r="HOR213" s="288"/>
      <c r="HOS213" s="308"/>
      <c r="HOT213" s="308"/>
      <c r="HOU213" s="49"/>
      <c r="HOY213" s="158"/>
      <c r="HPG213" s="42"/>
      <c r="HPH213" s="42"/>
      <c r="HPI213" s="130"/>
      <c r="HPJ213" s="130"/>
      <c r="HPL213" s="306"/>
      <c r="HPN213" s="307"/>
      <c r="HPQ213" s="266"/>
      <c r="HPS213" s="288"/>
      <c r="HPT213" s="288"/>
      <c r="HPU213" s="288"/>
      <c r="HPV213" s="308"/>
      <c r="HPW213" s="308"/>
      <c r="HPX213" s="49"/>
      <c r="HQB213" s="158"/>
      <c r="HQJ213" s="42"/>
      <c r="HQK213" s="42"/>
      <c r="HQL213" s="130"/>
      <c r="HQM213" s="130"/>
      <c r="HQO213" s="306"/>
      <c r="HQQ213" s="307"/>
      <c r="HQT213" s="266"/>
      <c r="HQV213" s="288"/>
      <c r="HQW213" s="288"/>
      <c r="HQX213" s="288"/>
      <c r="HQY213" s="308"/>
      <c r="HQZ213" s="308"/>
      <c r="HRA213" s="49"/>
      <c r="HRE213" s="158"/>
      <c r="HRM213" s="42"/>
      <c r="HRN213" s="42"/>
      <c r="HRO213" s="130"/>
      <c r="HRP213" s="130"/>
      <c r="HRR213" s="306"/>
      <c r="HRT213" s="307"/>
      <c r="HRW213" s="266"/>
      <c r="HRY213" s="288"/>
      <c r="HRZ213" s="288"/>
      <c r="HSA213" s="288"/>
      <c r="HSB213" s="308"/>
      <c r="HSC213" s="308"/>
      <c r="HSD213" s="49"/>
      <c r="HSH213" s="158"/>
      <c r="HSP213" s="42"/>
      <c r="HSQ213" s="42"/>
      <c r="HSR213" s="130"/>
      <c r="HSS213" s="130"/>
      <c r="HSU213" s="306"/>
      <c r="HSW213" s="307"/>
      <c r="HSZ213" s="266"/>
      <c r="HTB213" s="288"/>
      <c r="HTC213" s="288"/>
      <c r="HTD213" s="288"/>
      <c r="HTE213" s="308"/>
      <c r="HTF213" s="308"/>
      <c r="HTG213" s="49"/>
      <c r="HTK213" s="158"/>
      <c r="HTS213" s="42"/>
      <c r="HTT213" s="42"/>
      <c r="HTU213" s="130"/>
      <c r="HTV213" s="130"/>
      <c r="HTX213" s="306"/>
      <c r="HTZ213" s="307"/>
      <c r="HUC213" s="266"/>
      <c r="HUE213" s="288"/>
      <c r="HUF213" s="288"/>
      <c r="HUG213" s="288"/>
      <c r="HUH213" s="308"/>
      <c r="HUI213" s="308"/>
      <c r="HUJ213" s="49"/>
      <c r="HUN213" s="158"/>
      <c r="HUV213" s="42"/>
      <c r="HUW213" s="42"/>
      <c r="HUX213" s="130"/>
      <c r="HUY213" s="130"/>
      <c r="HVA213" s="306"/>
      <c r="HVC213" s="307"/>
      <c r="HVF213" s="266"/>
      <c r="HVH213" s="288"/>
      <c r="HVI213" s="288"/>
      <c r="HVJ213" s="288"/>
      <c r="HVK213" s="308"/>
      <c r="HVL213" s="308"/>
      <c r="HVM213" s="49"/>
      <c r="HVQ213" s="158"/>
      <c r="HVY213" s="42"/>
      <c r="HVZ213" s="42"/>
      <c r="HWA213" s="130"/>
      <c r="HWB213" s="130"/>
      <c r="HWD213" s="306"/>
      <c r="HWF213" s="307"/>
      <c r="HWI213" s="266"/>
      <c r="HWK213" s="288"/>
      <c r="HWL213" s="288"/>
      <c r="HWM213" s="288"/>
      <c r="HWN213" s="308"/>
      <c r="HWO213" s="308"/>
      <c r="HWP213" s="49"/>
      <c r="HWT213" s="158"/>
      <c r="HXB213" s="42"/>
      <c r="HXC213" s="42"/>
      <c r="HXD213" s="130"/>
      <c r="HXE213" s="130"/>
      <c r="HXG213" s="306"/>
      <c r="HXI213" s="307"/>
      <c r="HXL213" s="266"/>
      <c r="HXN213" s="288"/>
      <c r="HXO213" s="288"/>
      <c r="HXP213" s="288"/>
      <c r="HXQ213" s="308"/>
      <c r="HXR213" s="308"/>
      <c r="HXS213" s="49"/>
      <c r="HXW213" s="158"/>
      <c r="HYE213" s="42"/>
      <c r="HYF213" s="42"/>
      <c r="HYG213" s="130"/>
      <c r="HYH213" s="130"/>
      <c r="HYJ213" s="306"/>
      <c r="HYL213" s="307"/>
      <c r="HYO213" s="266"/>
      <c r="HYQ213" s="288"/>
      <c r="HYR213" s="288"/>
      <c r="HYS213" s="288"/>
      <c r="HYT213" s="308"/>
      <c r="HYU213" s="308"/>
      <c r="HYV213" s="49"/>
      <c r="HYZ213" s="158"/>
      <c r="HZH213" s="42"/>
      <c r="HZI213" s="42"/>
      <c r="HZJ213" s="130"/>
      <c r="HZK213" s="130"/>
      <c r="HZM213" s="306"/>
      <c r="HZO213" s="307"/>
      <c r="HZR213" s="266"/>
      <c r="HZT213" s="288"/>
      <c r="HZU213" s="288"/>
      <c r="HZV213" s="288"/>
      <c r="HZW213" s="308"/>
      <c r="HZX213" s="308"/>
      <c r="HZY213" s="49"/>
      <c r="IAC213" s="158"/>
      <c r="IAK213" s="42"/>
      <c r="IAL213" s="42"/>
      <c r="IAM213" s="130"/>
      <c r="IAN213" s="130"/>
      <c r="IAP213" s="306"/>
      <c r="IAR213" s="307"/>
      <c r="IAU213" s="266"/>
      <c r="IAW213" s="288"/>
      <c r="IAX213" s="288"/>
      <c r="IAY213" s="288"/>
      <c r="IAZ213" s="308"/>
      <c r="IBA213" s="308"/>
      <c r="IBB213" s="49"/>
      <c r="IBF213" s="158"/>
      <c r="IBN213" s="42"/>
      <c r="IBO213" s="42"/>
      <c r="IBP213" s="130"/>
      <c r="IBQ213" s="130"/>
      <c r="IBS213" s="306"/>
      <c r="IBU213" s="307"/>
      <c r="IBX213" s="266"/>
      <c r="IBZ213" s="288"/>
      <c r="ICA213" s="288"/>
      <c r="ICB213" s="288"/>
      <c r="ICC213" s="308"/>
      <c r="ICD213" s="308"/>
      <c r="ICE213" s="49"/>
      <c r="ICI213" s="158"/>
      <c r="ICQ213" s="42"/>
      <c r="ICR213" s="42"/>
      <c r="ICS213" s="130"/>
      <c r="ICT213" s="130"/>
      <c r="ICV213" s="306"/>
      <c r="ICX213" s="307"/>
      <c r="IDA213" s="266"/>
      <c r="IDC213" s="288"/>
      <c r="IDD213" s="288"/>
      <c r="IDE213" s="288"/>
      <c r="IDF213" s="308"/>
      <c r="IDG213" s="308"/>
      <c r="IDH213" s="49"/>
      <c r="IDL213" s="158"/>
      <c r="IDT213" s="42"/>
      <c r="IDU213" s="42"/>
      <c r="IDV213" s="130"/>
      <c r="IDW213" s="130"/>
      <c r="IDY213" s="306"/>
      <c r="IEA213" s="307"/>
      <c r="IED213" s="266"/>
      <c r="IEF213" s="288"/>
      <c r="IEG213" s="288"/>
      <c r="IEH213" s="288"/>
      <c r="IEI213" s="308"/>
      <c r="IEJ213" s="308"/>
      <c r="IEK213" s="49"/>
      <c r="IEO213" s="158"/>
      <c r="IEW213" s="42"/>
      <c r="IEX213" s="42"/>
      <c r="IEY213" s="130"/>
      <c r="IEZ213" s="130"/>
      <c r="IFB213" s="306"/>
      <c r="IFD213" s="307"/>
      <c r="IFG213" s="266"/>
      <c r="IFI213" s="288"/>
      <c r="IFJ213" s="288"/>
      <c r="IFK213" s="288"/>
      <c r="IFL213" s="308"/>
      <c r="IFM213" s="308"/>
      <c r="IFN213" s="49"/>
      <c r="IFR213" s="158"/>
      <c r="IFZ213" s="42"/>
      <c r="IGA213" s="42"/>
      <c r="IGB213" s="130"/>
      <c r="IGC213" s="130"/>
      <c r="IGE213" s="306"/>
      <c r="IGG213" s="307"/>
      <c r="IGJ213" s="266"/>
      <c r="IGL213" s="288"/>
      <c r="IGM213" s="288"/>
      <c r="IGN213" s="288"/>
      <c r="IGO213" s="308"/>
      <c r="IGP213" s="308"/>
      <c r="IGQ213" s="49"/>
      <c r="IGU213" s="158"/>
      <c r="IHC213" s="42"/>
      <c r="IHD213" s="42"/>
      <c r="IHE213" s="130"/>
      <c r="IHF213" s="130"/>
      <c r="IHH213" s="306"/>
      <c r="IHJ213" s="307"/>
      <c r="IHM213" s="266"/>
      <c r="IHO213" s="288"/>
      <c r="IHP213" s="288"/>
      <c r="IHQ213" s="288"/>
      <c r="IHR213" s="308"/>
      <c r="IHS213" s="308"/>
      <c r="IHT213" s="49"/>
      <c r="IHX213" s="158"/>
      <c r="IIF213" s="42"/>
      <c r="IIG213" s="42"/>
      <c r="IIH213" s="130"/>
      <c r="III213" s="130"/>
      <c r="IIK213" s="306"/>
      <c r="IIM213" s="307"/>
      <c r="IIP213" s="266"/>
      <c r="IIR213" s="288"/>
      <c r="IIS213" s="288"/>
      <c r="IIT213" s="288"/>
      <c r="IIU213" s="308"/>
      <c r="IIV213" s="308"/>
      <c r="IIW213" s="49"/>
      <c r="IJA213" s="158"/>
      <c r="IJI213" s="42"/>
      <c r="IJJ213" s="42"/>
      <c r="IJK213" s="130"/>
      <c r="IJL213" s="130"/>
      <c r="IJN213" s="306"/>
      <c r="IJP213" s="307"/>
      <c r="IJS213" s="266"/>
      <c r="IJU213" s="288"/>
      <c r="IJV213" s="288"/>
      <c r="IJW213" s="288"/>
      <c r="IJX213" s="308"/>
      <c r="IJY213" s="308"/>
      <c r="IJZ213" s="49"/>
      <c r="IKD213" s="158"/>
      <c r="IKL213" s="42"/>
      <c r="IKM213" s="42"/>
      <c r="IKN213" s="130"/>
      <c r="IKO213" s="130"/>
      <c r="IKQ213" s="306"/>
      <c r="IKS213" s="307"/>
      <c r="IKV213" s="266"/>
      <c r="IKX213" s="288"/>
      <c r="IKY213" s="288"/>
      <c r="IKZ213" s="288"/>
      <c r="ILA213" s="308"/>
      <c r="ILB213" s="308"/>
      <c r="ILC213" s="49"/>
      <c r="ILG213" s="158"/>
      <c r="ILO213" s="42"/>
      <c r="ILP213" s="42"/>
      <c r="ILQ213" s="130"/>
      <c r="ILR213" s="130"/>
      <c r="ILT213" s="306"/>
      <c r="ILV213" s="307"/>
      <c r="ILY213" s="266"/>
      <c r="IMA213" s="288"/>
      <c r="IMB213" s="288"/>
      <c r="IMC213" s="288"/>
      <c r="IMD213" s="308"/>
      <c r="IME213" s="308"/>
      <c r="IMF213" s="49"/>
      <c r="IMJ213" s="158"/>
      <c r="IMR213" s="42"/>
      <c r="IMS213" s="42"/>
      <c r="IMT213" s="130"/>
      <c r="IMU213" s="130"/>
      <c r="IMW213" s="306"/>
      <c r="IMY213" s="307"/>
      <c r="INB213" s="266"/>
      <c r="IND213" s="288"/>
      <c r="INE213" s="288"/>
      <c r="INF213" s="288"/>
      <c r="ING213" s="308"/>
      <c r="INH213" s="308"/>
      <c r="INI213" s="49"/>
      <c r="INM213" s="158"/>
      <c r="INU213" s="42"/>
      <c r="INV213" s="42"/>
      <c r="INW213" s="130"/>
      <c r="INX213" s="130"/>
      <c r="INZ213" s="306"/>
      <c r="IOB213" s="307"/>
      <c r="IOE213" s="266"/>
      <c r="IOG213" s="288"/>
      <c r="IOH213" s="288"/>
      <c r="IOI213" s="288"/>
      <c r="IOJ213" s="308"/>
      <c r="IOK213" s="308"/>
      <c r="IOL213" s="49"/>
      <c r="IOP213" s="158"/>
      <c r="IOX213" s="42"/>
      <c r="IOY213" s="42"/>
      <c r="IOZ213" s="130"/>
      <c r="IPA213" s="130"/>
      <c r="IPC213" s="306"/>
      <c r="IPE213" s="307"/>
      <c r="IPH213" s="266"/>
      <c r="IPJ213" s="288"/>
      <c r="IPK213" s="288"/>
      <c r="IPL213" s="288"/>
      <c r="IPM213" s="308"/>
      <c r="IPN213" s="308"/>
      <c r="IPO213" s="49"/>
      <c r="IPS213" s="158"/>
      <c r="IQA213" s="42"/>
      <c r="IQB213" s="42"/>
      <c r="IQC213" s="130"/>
      <c r="IQD213" s="130"/>
      <c r="IQF213" s="306"/>
      <c r="IQH213" s="307"/>
      <c r="IQK213" s="266"/>
      <c r="IQM213" s="288"/>
      <c r="IQN213" s="288"/>
      <c r="IQO213" s="288"/>
      <c r="IQP213" s="308"/>
      <c r="IQQ213" s="308"/>
      <c r="IQR213" s="49"/>
      <c r="IQV213" s="158"/>
      <c r="IRD213" s="42"/>
      <c r="IRE213" s="42"/>
      <c r="IRF213" s="130"/>
      <c r="IRG213" s="130"/>
      <c r="IRI213" s="306"/>
      <c r="IRK213" s="307"/>
      <c r="IRN213" s="266"/>
      <c r="IRP213" s="288"/>
      <c r="IRQ213" s="288"/>
      <c r="IRR213" s="288"/>
      <c r="IRS213" s="308"/>
      <c r="IRT213" s="308"/>
      <c r="IRU213" s="49"/>
      <c r="IRY213" s="158"/>
      <c r="ISG213" s="42"/>
      <c r="ISH213" s="42"/>
      <c r="ISI213" s="130"/>
      <c r="ISJ213" s="130"/>
      <c r="ISL213" s="306"/>
      <c r="ISN213" s="307"/>
      <c r="ISQ213" s="266"/>
      <c r="ISS213" s="288"/>
      <c r="IST213" s="288"/>
      <c r="ISU213" s="288"/>
      <c r="ISV213" s="308"/>
      <c r="ISW213" s="308"/>
      <c r="ISX213" s="49"/>
      <c r="ITB213" s="158"/>
      <c r="ITJ213" s="42"/>
      <c r="ITK213" s="42"/>
      <c r="ITL213" s="130"/>
      <c r="ITM213" s="130"/>
      <c r="ITO213" s="306"/>
      <c r="ITQ213" s="307"/>
      <c r="ITT213" s="266"/>
      <c r="ITV213" s="288"/>
      <c r="ITW213" s="288"/>
      <c r="ITX213" s="288"/>
      <c r="ITY213" s="308"/>
      <c r="ITZ213" s="308"/>
      <c r="IUA213" s="49"/>
      <c r="IUE213" s="158"/>
      <c r="IUM213" s="42"/>
      <c r="IUN213" s="42"/>
      <c r="IUO213" s="130"/>
      <c r="IUP213" s="130"/>
      <c r="IUR213" s="306"/>
      <c r="IUT213" s="307"/>
      <c r="IUW213" s="266"/>
      <c r="IUY213" s="288"/>
      <c r="IUZ213" s="288"/>
      <c r="IVA213" s="288"/>
      <c r="IVB213" s="308"/>
      <c r="IVC213" s="308"/>
      <c r="IVD213" s="49"/>
      <c r="IVH213" s="158"/>
      <c r="IVP213" s="42"/>
      <c r="IVQ213" s="42"/>
      <c r="IVR213" s="130"/>
      <c r="IVS213" s="130"/>
      <c r="IVU213" s="306"/>
      <c r="IVW213" s="307"/>
      <c r="IVZ213" s="266"/>
      <c r="IWB213" s="288"/>
      <c r="IWC213" s="288"/>
      <c r="IWD213" s="288"/>
      <c r="IWE213" s="308"/>
      <c r="IWF213" s="308"/>
      <c r="IWG213" s="49"/>
      <c r="IWK213" s="158"/>
      <c r="IWS213" s="42"/>
      <c r="IWT213" s="42"/>
      <c r="IWU213" s="130"/>
      <c r="IWV213" s="130"/>
      <c r="IWX213" s="306"/>
      <c r="IWZ213" s="307"/>
      <c r="IXC213" s="266"/>
      <c r="IXE213" s="288"/>
      <c r="IXF213" s="288"/>
      <c r="IXG213" s="288"/>
      <c r="IXH213" s="308"/>
      <c r="IXI213" s="308"/>
      <c r="IXJ213" s="49"/>
      <c r="IXN213" s="158"/>
      <c r="IXV213" s="42"/>
      <c r="IXW213" s="42"/>
      <c r="IXX213" s="130"/>
      <c r="IXY213" s="130"/>
      <c r="IYA213" s="306"/>
      <c r="IYC213" s="307"/>
      <c r="IYF213" s="266"/>
      <c r="IYH213" s="288"/>
      <c r="IYI213" s="288"/>
      <c r="IYJ213" s="288"/>
      <c r="IYK213" s="308"/>
      <c r="IYL213" s="308"/>
      <c r="IYM213" s="49"/>
      <c r="IYQ213" s="158"/>
      <c r="IYY213" s="42"/>
      <c r="IYZ213" s="42"/>
      <c r="IZA213" s="130"/>
      <c r="IZB213" s="130"/>
      <c r="IZD213" s="306"/>
      <c r="IZF213" s="307"/>
      <c r="IZI213" s="266"/>
      <c r="IZK213" s="288"/>
      <c r="IZL213" s="288"/>
      <c r="IZM213" s="288"/>
      <c r="IZN213" s="308"/>
      <c r="IZO213" s="308"/>
      <c r="IZP213" s="49"/>
      <c r="IZT213" s="158"/>
      <c r="JAB213" s="42"/>
      <c r="JAC213" s="42"/>
      <c r="JAD213" s="130"/>
      <c r="JAE213" s="130"/>
      <c r="JAG213" s="306"/>
      <c r="JAI213" s="307"/>
      <c r="JAL213" s="266"/>
      <c r="JAN213" s="288"/>
      <c r="JAO213" s="288"/>
      <c r="JAP213" s="288"/>
      <c r="JAQ213" s="308"/>
      <c r="JAR213" s="308"/>
      <c r="JAS213" s="49"/>
      <c r="JAW213" s="158"/>
      <c r="JBE213" s="42"/>
      <c r="JBF213" s="42"/>
      <c r="JBG213" s="130"/>
      <c r="JBH213" s="130"/>
      <c r="JBJ213" s="306"/>
      <c r="JBL213" s="307"/>
      <c r="JBO213" s="266"/>
      <c r="JBQ213" s="288"/>
      <c r="JBR213" s="288"/>
      <c r="JBS213" s="288"/>
      <c r="JBT213" s="308"/>
      <c r="JBU213" s="308"/>
      <c r="JBV213" s="49"/>
      <c r="JBZ213" s="158"/>
      <c r="JCH213" s="42"/>
      <c r="JCI213" s="42"/>
      <c r="JCJ213" s="130"/>
      <c r="JCK213" s="130"/>
      <c r="JCM213" s="306"/>
      <c r="JCO213" s="307"/>
      <c r="JCR213" s="266"/>
      <c r="JCT213" s="288"/>
      <c r="JCU213" s="288"/>
      <c r="JCV213" s="288"/>
      <c r="JCW213" s="308"/>
      <c r="JCX213" s="308"/>
      <c r="JCY213" s="49"/>
      <c r="JDC213" s="158"/>
      <c r="JDK213" s="42"/>
      <c r="JDL213" s="42"/>
      <c r="JDM213" s="130"/>
      <c r="JDN213" s="130"/>
      <c r="JDP213" s="306"/>
      <c r="JDR213" s="307"/>
      <c r="JDU213" s="266"/>
      <c r="JDW213" s="288"/>
      <c r="JDX213" s="288"/>
      <c r="JDY213" s="288"/>
      <c r="JDZ213" s="308"/>
      <c r="JEA213" s="308"/>
      <c r="JEB213" s="49"/>
      <c r="JEF213" s="158"/>
      <c r="JEN213" s="42"/>
      <c r="JEO213" s="42"/>
      <c r="JEP213" s="130"/>
      <c r="JEQ213" s="130"/>
      <c r="JES213" s="306"/>
      <c r="JEU213" s="307"/>
      <c r="JEX213" s="266"/>
      <c r="JEZ213" s="288"/>
      <c r="JFA213" s="288"/>
      <c r="JFB213" s="288"/>
      <c r="JFC213" s="308"/>
      <c r="JFD213" s="308"/>
      <c r="JFE213" s="49"/>
      <c r="JFI213" s="158"/>
      <c r="JFQ213" s="42"/>
      <c r="JFR213" s="42"/>
      <c r="JFS213" s="130"/>
      <c r="JFT213" s="130"/>
      <c r="JFV213" s="306"/>
      <c r="JFX213" s="307"/>
      <c r="JGA213" s="266"/>
      <c r="JGC213" s="288"/>
      <c r="JGD213" s="288"/>
      <c r="JGE213" s="288"/>
      <c r="JGF213" s="308"/>
      <c r="JGG213" s="308"/>
      <c r="JGH213" s="49"/>
      <c r="JGL213" s="158"/>
      <c r="JGT213" s="42"/>
      <c r="JGU213" s="42"/>
      <c r="JGV213" s="130"/>
      <c r="JGW213" s="130"/>
      <c r="JGY213" s="306"/>
      <c r="JHA213" s="307"/>
      <c r="JHD213" s="266"/>
      <c r="JHF213" s="288"/>
      <c r="JHG213" s="288"/>
      <c r="JHH213" s="288"/>
      <c r="JHI213" s="308"/>
      <c r="JHJ213" s="308"/>
      <c r="JHK213" s="49"/>
      <c r="JHO213" s="158"/>
      <c r="JHW213" s="42"/>
      <c r="JHX213" s="42"/>
      <c r="JHY213" s="130"/>
      <c r="JHZ213" s="130"/>
      <c r="JIB213" s="306"/>
      <c r="JID213" s="307"/>
      <c r="JIG213" s="266"/>
      <c r="JII213" s="288"/>
      <c r="JIJ213" s="288"/>
      <c r="JIK213" s="288"/>
      <c r="JIL213" s="308"/>
      <c r="JIM213" s="308"/>
      <c r="JIN213" s="49"/>
      <c r="JIR213" s="158"/>
      <c r="JIZ213" s="42"/>
      <c r="JJA213" s="42"/>
      <c r="JJB213" s="130"/>
      <c r="JJC213" s="130"/>
      <c r="JJE213" s="306"/>
      <c r="JJG213" s="307"/>
      <c r="JJJ213" s="266"/>
      <c r="JJL213" s="288"/>
      <c r="JJM213" s="288"/>
      <c r="JJN213" s="288"/>
      <c r="JJO213" s="308"/>
      <c r="JJP213" s="308"/>
      <c r="JJQ213" s="49"/>
      <c r="JJU213" s="158"/>
      <c r="JKC213" s="42"/>
      <c r="JKD213" s="42"/>
      <c r="JKE213" s="130"/>
      <c r="JKF213" s="130"/>
      <c r="JKH213" s="306"/>
      <c r="JKJ213" s="307"/>
      <c r="JKM213" s="266"/>
      <c r="JKO213" s="288"/>
      <c r="JKP213" s="288"/>
      <c r="JKQ213" s="288"/>
      <c r="JKR213" s="308"/>
      <c r="JKS213" s="308"/>
      <c r="JKT213" s="49"/>
      <c r="JKX213" s="158"/>
      <c r="JLF213" s="42"/>
      <c r="JLG213" s="42"/>
      <c r="JLH213" s="130"/>
      <c r="JLI213" s="130"/>
      <c r="JLK213" s="306"/>
      <c r="JLM213" s="307"/>
      <c r="JLP213" s="266"/>
      <c r="JLR213" s="288"/>
      <c r="JLS213" s="288"/>
      <c r="JLT213" s="288"/>
      <c r="JLU213" s="308"/>
      <c r="JLV213" s="308"/>
      <c r="JLW213" s="49"/>
      <c r="JMA213" s="158"/>
      <c r="JMI213" s="42"/>
      <c r="JMJ213" s="42"/>
      <c r="JMK213" s="130"/>
      <c r="JML213" s="130"/>
      <c r="JMN213" s="306"/>
      <c r="JMP213" s="307"/>
      <c r="JMS213" s="266"/>
      <c r="JMU213" s="288"/>
      <c r="JMV213" s="288"/>
      <c r="JMW213" s="288"/>
      <c r="JMX213" s="308"/>
      <c r="JMY213" s="308"/>
      <c r="JMZ213" s="49"/>
      <c r="JND213" s="158"/>
      <c r="JNL213" s="42"/>
      <c r="JNM213" s="42"/>
      <c r="JNN213" s="130"/>
      <c r="JNO213" s="130"/>
      <c r="JNQ213" s="306"/>
      <c r="JNS213" s="307"/>
      <c r="JNV213" s="266"/>
      <c r="JNX213" s="288"/>
      <c r="JNY213" s="288"/>
      <c r="JNZ213" s="288"/>
      <c r="JOA213" s="308"/>
      <c r="JOB213" s="308"/>
      <c r="JOC213" s="49"/>
      <c r="JOG213" s="158"/>
      <c r="JOO213" s="42"/>
      <c r="JOP213" s="42"/>
      <c r="JOQ213" s="130"/>
      <c r="JOR213" s="130"/>
      <c r="JOT213" s="306"/>
      <c r="JOV213" s="307"/>
      <c r="JOY213" s="266"/>
      <c r="JPA213" s="288"/>
      <c r="JPB213" s="288"/>
      <c r="JPC213" s="288"/>
      <c r="JPD213" s="308"/>
      <c r="JPE213" s="308"/>
      <c r="JPF213" s="49"/>
      <c r="JPJ213" s="158"/>
      <c r="JPR213" s="42"/>
      <c r="JPS213" s="42"/>
      <c r="JPT213" s="130"/>
      <c r="JPU213" s="130"/>
      <c r="JPW213" s="306"/>
      <c r="JPY213" s="307"/>
      <c r="JQB213" s="266"/>
      <c r="JQD213" s="288"/>
      <c r="JQE213" s="288"/>
      <c r="JQF213" s="288"/>
      <c r="JQG213" s="308"/>
      <c r="JQH213" s="308"/>
      <c r="JQI213" s="49"/>
      <c r="JQM213" s="158"/>
      <c r="JQU213" s="42"/>
      <c r="JQV213" s="42"/>
      <c r="JQW213" s="130"/>
      <c r="JQX213" s="130"/>
      <c r="JQZ213" s="306"/>
      <c r="JRB213" s="307"/>
      <c r="JRE213" s="266"/>
      <c r="JRG213" s="288"/>
      <c r="JRH213" s="288"/>
      <c r="JRI213" s="288"/>
      <c r="JRJ213" s="308"/>
      <c r="JRK213" s="308"/>
      <c r="JRL213" s="49"/>
      <c r="JRP213" s="158"/>
      <c r="JRX213" s="42"/>
      <c r="JRY213" s="42"/>
      <c r="JRZ213" s="130"/>
      <c r="JSA213" s="130"/>
      <c r="JSC213" s="306"/>
      <c r="JSE213" s="307"/>
      <c r="JSH213" s="266"/>
      <c r="JSJ213" s="288"/>
      <c r="JSK213" s="288"/>
      <c r="JSL213" s="288"/>
      <c r="JSM213" s="308"/>
      <c r="JSN213" s="308"/>
      <c r="JSO213" s="49"/>
      <c r="JSS213" s="158"/>
      <c r="JTA213" s="42"/>
      <c r="JTB213" s="42"/>
      <c r="JTC213" s="130"/>
      <c r="JTD213" s="130"/>
      <c r="JTF213" s="306"/>
      <c r="JTH213" s="307"/>
      <c r="JTK213" s="266"/>
      <c r="JTM213" s="288"/>
      <c r="JTN213" s="288"/>
      <c r="JTO213" s="288"/>
      <c r="JTP213" s="308"/>
      <c r="JTQ213" s="308"/>
      <c r="JTR213" s="49"/>
      <c r="JTV213" s="158"/>
      <c r="JUD213" s="42"/>
      <c r="JUE213" s="42"/>
      <c r="JUF213" s="130"/>
      <c r="JUG213" s="130"/>
      <c r="JUI213" s="306"/>
      <c r="JUK213" s="307"/>
      <c r="JUN213" s="266"/>
      <c r="JUP213" s="288"/>
      <c r="JUQ213" s="288"/>
      <c r="JUR213" s="288"/>
      <c r="JUS213" s="308"/>
      <c r="JUT213" s="308"/>
      <c r="JUU213" s="49"/>
      <c r="JUY213" s="158"/>
      <c r="JVG213" s="42"/>
      <c r="JVH213" s="42"/>
      <c r="JVI213" s="130"/>
      <c r="JVJ213" s="130"/>
      <c r="JVL213" s="306"/>
      <c r="JVN213" s="307"/>
      <c r="JVQ213" s="266"/>
      <c r="JVS213" s="288"/>
      <c r="JVT213" s="288"/>
      <c r="JVU213" s="288"/>
      <c r="JVV213" s="308"/>
      <c r="JVW213" s="308"/>
      <c r="JVX213" s="49"/>
      <c r="JWB213" s="158"/>
      <c r="JWJ213" s="42"/>
      <c r="JWK213" s="42"/>
      <c r="JWL213" s="130"/>
      <c r="JWM213" s="130"/>
      <c r="JWO213" s="306"/>
      <c r="JWQ213" s="307"/>
      <c r="JWT213" s="266"/>
      <c r="JWV213" s="288"/>
      <c r="JWW213" s="288"/>
      <c r="JWX213" s="288"/>
      <c r="JWY213" s="308"/>
      <c r="JWZ213" s="308"/>
      <c r="JXA213" s="49"/>
      <c r="JXE213" s="158"/>
      <c r="JXM213" s="42"/>
      <c r="JXN213" s="42"/>
      <c r="JXO213" s="130"/>
      <c r="JXP213" s="130"/>
      <c r="JXR213" s="306"/>
      <c r="JXT213" s="307"/>
      <c r="JXW213" s="266"/>
      <c r="JXY213" s="288"/>
      <c r="JXZ213" s="288"/>
      <c r="JYA213" s="288"/>
      <c r="JYB213" s="308"/>
      <c r="JYC213" s="308"/>
      <c r="JYD213" s="49"/>
      <c r="JYH213" s="158"/>
      <c r="JYP213" s="42"/>
      <c r="JYQ213" s="42"/>
      <c r="JYR213" s="130"/>
      <c r="JYS213" s="130"/>
      <c r="JYU213" s="306"/>
      <c r="JYW213" s="307"/>
      <c r="JYZ213" s="266"/>
      <c r="JZB213" s="288"/>
      <c r="JZC213" s="288"/>
      <c r="JZD213" s="288"/>
      <c r="JZE213" s="308"/>
      <c r="JZF213" s="308"/>
      <c r="JZG213" s="49"/>
      <c r="JZK213" s="158"/>
      <c r="JZS213" s="42"/>
      <c r="JZT213" s="42"/>
      <c r="JZU213" s="130"/>
      <c r="JZV213" s="130"/>
      <c r="JZX213" s="306"/>
      <c r="JZZ213" s="307"/>
      <c r="KAC213" s="266"/>
      <c r="KAE213" s="288"/>
      <c r="KAF213" s="288"/>
      <c r="KAG213" s="288"/>
      <c r="KAH213" s="308"/>
      <c r="KAI213" s="308"/>
      <c r="KAJ213" s="49"/>
      <c r="KAN213" s="158"/>
      <c r="KAV213" s="42"/>
      <c r="KAW213" s="42"/>
      <c r="KAX213" s="130"/>
      <c r="KAY213" s="130"/>
      <c r="KBA213" s="306"/>
      <c r="KBC213" s="307"/>
      <c r="KBF213" s="266"/>
      <c r="KBH213" s="288"/>
      <c r="KBI213" s="288"/>
      <c r="KBJ213" s="288"/>
      <c r="KBK213" s="308"/>
      <c r="KBL213" s="308"/>
      <c r="KBM213" s="49"/>
      <c r="KBQ213" s="158"/>
      <c r="KBY213" s="42"/>
      <c r="KBZ213" s="42"/>
      <c r="KCA213" s="130"/>
      <c r="KCB213" s="130"/>
      <c r="KCD213" s="306"/>
      <c r="KCF213" s="307"/>
      <c r="KCI213" s="266"/>
      <c r="KCK213" s="288"/>
      <c r="KCL213" s="288"/>
      <c r="KCM213" s="288"/>
      <c r="KCN213" s="308"/>
      <c r="KCO213" s="308"/>
      <c r="KCP213" s="49"/>
      <c r="KCT213" s="158"/>
      <c r="KDB213" s="42"/>
      <c r="KDC213" s="42"/>
      <c r="KDD213" s="130"/>
      <c r="KDE213" s="130"/>
      <c r="KDG213" s="306"/>
      <c r="KDI213" s="307"/>
      <c r="KDL213" s="266"/>
      <c r="KDN213" s="288"/>
      <c r="KDO213" s="288"/>
      <c r="KDP213" s="288"/>
      <c r="KDQ213" s="308"/>
      <c r="KDR213" s="308"/>
      <c r="KDS213" s="49"/>
      <c r="KDW213" s="158"/>
      <c r="KEE213" s="42"/>
      <c r="KEF213" s="42"/>
      <c r="KEG213" s="130"/>
      <c r="KEH213" s="130"/>
      <c r="KEJ213" s="306"/>
      <c r="KEL213" s="307"/>
      <c r="KEO213" s="266"/>
      <c r="KEQ213" s="288"/>
      <c r="KER213" s="288"/>
      <c r="KES213" s="288"/>
      <c r="KET213" s="308"/>
      <c r="KEU213" s="308"/>
      <c r="KEV213" s="49"/>
      <c r="KEZ213" s="158"/>
      <c r="KFH213" s="42"/>
      <c r="KFI213" s="42"/>
      <c r="KFJ213" s="130"/>
      <c r="KFK213" s="130"/>
      <c r="KFM213" s="306"/>
      <c r="KFO213" s="307"/>
      <c r="KFR213" s="266"/>
      <c r="KFT213" s="288"/>
      <c r="KFU213" s="288"/>
      <c r="KFV213" s="288"/>
      <c r="KFW213" s="308"/>
      <c r="KFX213" s="308"/>
      <c r="KFY213" s="49"/>
      <c r="KGC213" s="158"/>
      <c r="KGK213" s="42"/>
      <c r="KGL213" s="42"/>
      <c r="KGM213" s="130"/>
      <c r="KGN213" s="130"/>
      <c r="KGP213" s="306"/>
      <c r="KGR213" s="307"/>
      <c r="KGU213" s="266"/>
      <c r="KGW213" s="288"/>
      <c r="KGX213" s="288"/>
      <c r="KGY213" s="288"/>
      <c r="KGZ213" s="308"/>
      <c r="KHA213" s="308"/>
      <c r="KHB213" s="49"/>
      <c r="KHF213" s="158"/>
      <c r="KHN213" s="42"/>
      <c r="KHO213" s="42"/>
      <c r="KHP213" s="130"/>
      <c r="KHQ213" s="130"/>
      <c r="KHS213" s="306"/>
      <c r="KHU213" s="307"/>
      <c r="KHX213" s="266"/>
      <c r="KHZ213" s="288"/>
      <c r="KIA213" s="288"/>
      <c r="KIB213" s="288"/>
      <c r="KIC213" s="308"/>
      <c r="KID213" s="308"/>
      <c r="KIE213" s="49"/>
      <c r="KII213" s="158"/>
      <c r="KIQ213" s="42"/>
      <c r="KIR213" s="42"/>
      <c r="KIS213" s="130"/>
      <c r="KIT213" s="130"/>
      <c r="KIV213" s="306"/>
      <c r="KIX213" s="307"/>
      <c r="KJA213" s="266"/>
      <c r="KJC213" s="288"/>
      <c r="KJD213" s="288"/>
      <c r="KJE213" s="288"/>
      <c r="KJF213" s="308"/>
      <c r="KJG213" s="308"/>
      <c r="KJH213" s="49"/>
      <c r="KJL213" s="158"/>
      <c r="KJT213" s="42"/>
      <c r="KJU213" s="42"/>
      <c r="KJV213" s="130"/>
      <c r="KJW213" s="130"/>
      <c r="KJY213" s="306"/>
      <c r="KKA213" s="307"/>
      <c r="KKD213" s="266"/>
      <c r="KKF213" s="288"/>
      <c r="KKG213" s="288"/>
      <c r="KKH213" s="288"/>
      <c r="KKI213" s="308"/>
      <c r="KKJ213" s="308"/>
      <c r="KKK213" s="49"/>
      <c r="KKO213" s="158"/>
      <c r="KKW213" s="42"/>
      <c r="KKX213" s="42"/>
      <c r="KKY213" s="130"/>
      <c r="KKZ213" s="130"/>
      <c r="KLB213" s="306"/>
      <c r="KLD213" s="307"/>
      <c r="KLG213" s="266"/>
      <c r="KLI213" s="288"/>
      <c r="KLJ213" s="288"/>
      <c r="KLK213" s="288"/>
      <c r="KLL213" s="308"/>
      <c r="KLM213" s="308"/>
      <c r="KLN213" s="49"/>
      <c r="KLR213" s="158"/>
      <c r="KLZ213" s="42"/>
      <c r="KMA213" s="42"/>
      <c r="KMB213" s="130"/>
      <c r="KMC213" s="130"/>
      <c r="KME213" s="306"/>
      <c r="KMG213" s="307"/>
      <c r="KMJ213" s="266"/>
      <c r="KML213" s="288"/>
      <c r="KMM213" s="288"/>
      <c r="KMN213" s="288"/>
      <c r="KMO213" s="308"/>
      <c r="KMP213" s="308"/>
      <c r="KMQ213" s="49"/>
      <c r="KMU213" s="158"/>
      <c r="KNC213" s="42"/>
      <c r="KND213" s="42"/>
      <c r="KNE213" s="130"/>
      <c r="KNF213" s="130"/>
      <c r="KNH213" s="306"/>
      <c r="KNJ213" s="307"/>
      <c r="KNM213" s="266"/>
      <c r="KNO213" s="288"/>
      <c r="KNP213" s="288"/>
      <c r="KNQ213" s="288"/>
      <c r="KNR213" s="308"/>
      <c r="KNS213" s="308"/>
      <c r="KNT213" s="49"/>
      <c r="KNX213" s="158"/>
      <c r="KOF213" s="42"/>
      <c r="KOG213" s="42"/>
      <c r="KOH213" s="130"/>
      <c r="KOI213" s="130"/>
      <c r="KOK213" s="306"/>
      <c r="KOM213" s="307"/>
      <c r="KOP213" s="266"/>
      <c r="KOR213" s="288"/>
      <c r="KOS213" s="288"/>
      <c r="KOT213" s="288"/>
      <c r="KOU213" s="308"/>
      <c r="KOV213" s="308"/>
      <c r="KOW213" s="49"/>
      <c r="KPA213" s="158"/>
      <c r="KPI213" s="42"/>
      <c r="KPJ213" s="42"/>
      <c r="KPK213" s="130"/>
      <c r="KPL213" s="130"/>
      <c r="KPN213" s="306"/>
      <c r="KPP213" s="307"/>
      <c r="KPS213" s="266"/>
      <c r="KPU213" s="288"/>
      <c r="KPV213" s="288"/>
      <c r="KPW213" s="288"/>
      <c r="KPX213" s="308"/>
      <c r="KPY213" s="308"/>
      <c r="KPZ213" s="49"/>
      <c r="KQD213" s="158"/>
      <c r="KQL213" s="42"/>
      <c r="KQM213" s="42"/>
      <c r="KQN213" s="130"/>
      <c r="KQO213" s="130"/>
      <c r="KQQ213" s="306"/>
      <c r="KQS213" s="307"/>
      <c r="KQV213" s="266"/>
      <c r="KQX213" s="288"/>
      <c r="KQY213" s="288"/>
      <c r="KQZ213" s="288"/>
      <c r="KRA213" s="308"/>
      <c r="KRB213" s="308"/>
      <c r="KRC213" s="49"/>
      <c r="KRG213" s="158"/>
      <c r="KRO213" s="42"/>
      <c r="KRP213" s="42"/>
      <c r="KRQ213" s="130"/>
      <c r="KRR213" s="130"/>
      <c r="KRT213" s="306"/>
      <c r="KRV213" s="307"/>
      <c r="KRY213" s="266"/>
      <c r="KSA213" s="288"/>
      <c r="KSB213" s="288"/>
      <c r="KSC213" s="288"/>
      <c r="KSD213" s="308"/>
      <c r="KSE213" s="308"/>
      <c r="KSF213" s="49"/>
      <c r="KSJ213" s="158"/>
      <c r="KSR213" s="42"/>
      <c r="KSS213" s="42"/>
      <c r="KST213" s="130"/>
      <c r="KSU213" s="130"/>
      <c r="KSW213" s="306"/>
      <c r="KSY213" s="307"/>
      <c r="KTB213" s="266"/>
      <c r="KTD213" s="288"/>
      <c r="KTE213" s="288"/>
      <c r="KTF213" s="288"/>
      <c r="KTG213" s="308"/>
      <c r="KTH213" s="308"/>
      <c r="KTI213" s="49"/>
      <c r="KTM213" s="158"/>
      <c r="KTU213" s="42"/>
      <c r="KTV213" s="42"/>
      <c r="KTW213" s="130"/>
      <c r="KTX213" s="130"/>
      <c r="KTZ213" s="306"/>
      <c r="KUB213" s="307"/>
      <c r="KUE213" s="266"/>
      <c r="KUG213" s="288"/>
      <c r="KUH213" s="288"/>
      <c r="KUI213" s="288"/>
      <c r="KUJ213" s="308"/>
      <c r="KUK213" s="308"/>
      <c r="KUL213" s="49"/>
      <c r="KUP213" s="158"/>
      <c r="KUX213" s="42"/>
      <c r="KUY213" s="42"/>
      <c r="KUZ213" s="130"/>
      <c r="KVA213" s="130"/>
      <c r="KVC213" s="306"/>
      <c r="KVE213" s="307"/>
      <c r="KVH213" s="266"/>
      <c r="KVJ213" s="288"/>
      <c r="KVK213" s="288"/>
      <c r="KVL213" s="288"/>
      <c r="KVM213" s="308"/>
      <c r="KVN213" s="308"/>
      <c r="KVO213" s="49"/>
      <c r="KVS213" s="158"/>
      <c r="KWA213" s="42"/>
      <c r="KWB213" s="42"/>
      <c r="KWC213" s="130"/>
      <c r="KWD213" s="130"/>
      <c r="KWF213" s="306"/>
      <c r="KWH213" s="307"/>
      <c r="KWK213" s="266"/>
      <c r="KWM213" s="288"/>
      <c r="KWN213" s="288"/>
      <c r="KWO213" s="288"/>
      <c r="KWP213" s="308"/>
      <c r="KWQ213" s="308"/>
      <c r="KWR213" s="49"/>
      <c r="KWV213" s="158"/>
      <c r="KXD213" s="42"/>
      <c r="KXE213" s="42"/>
      <c r="KXF213" s="130"/>
      <c r="KXG213" s="130"/>
      <c r="KXI213" s="306"/>
      <c r="KXK213" s="307"/>
      <c r="KXN213" s="266"/>
      <c r="KXP213" s="288"/>
      <c r="KXQ213" s="288"/>
      <c r="KXR213" s="288"/>
      <c r="KXS213" s="308"/>
      <c r="KXT213" s="308"/>
      <c r="KXU213" s="49"/>
      <c r="KXY213" s="158"/>
      <c r="KYG213" s="42"/>
      <c r="KYH213" s="42"/>
      <c r="KYI213" s="130"/>
      <c r="KYJ213" s="130"/>
      <c r="KYL213" s="306"/>
      <c r="KYN213" s="307"/>
      <c r="KYQ213" s="266"/>
      <c r="KYS213" s="288"/>
      <c r="KYT213" s="288"/>
      <c r="KYU213" s="288"/>
      <c r="KYV213" s="308"/>
      <c r="KYW213" s="308"/>
      <c r="KYX213" s="49"/>
      <c r="KZB213" s="158"/>
      <c r="KZJ213" s="42"/>
      <c r="KZK213" s="42"/>
      <c r="KZL213" s="130"/>
      <c r="KZM213" s="130"/>
      <c r="KZO213" s="306"/>
      <c r="KZQ213" s="307"/>
      <c r="KZT213" s="266"/>
      <c r="KZV213" s="288"/>
      <c r="KZW213" s="288"/>
      <c r="KZX213" s="288"/>
      <c r="KZY213" s="308"/>
      <c r="KZZ213" s="308"/>
      <c r="LAA213" s="49"/>
      <c r="LAE213" s="158"/>
      <c r="LAM213" s="42"/>
      <c r="LAN213" s="42"/>
      <c r="LAO213" s="130"/>
      <c r="LAP213" s="130"/>
      <c r="LAR213" s="306"/>
      <c r="LAT213" s="307"/>
      <c r="LAW213" s="266"/>
      <c r="LAY213" s="288"/>
      <c r="LAZ213" s="288"/>
      <c r="LBA213" s="288"/>
      <c r="LBB213" s="308"/>
      <c r="LBC213" s="308"/>
      <c r="LBD213" s="49"/>
      <c r="LBH213" s="158"/>
      <c r="LBP213" s="42"/>
      <c r="LBQ213" s="42"/>
      <c r="LBR213" s="130"/>
      <c r="LBS213" s="130"/>
      <c r="LBU213" s="306"/>
      <c r="LBW213" s="307"/>
      <c r="LBZ213" s="266"/>
      <c r="LCB213" s="288"/>
      <c r="LCC213" s="288"/>
      <c r="LCD213" s="288"/>
      <c r="LCE213" s="308"/>
      <c r="LCF213" s="308"/>
      <c r="LCG213" s="49"/>
      <c r="LCK213" s="158"/>
      <c r="LCS213" s="42"/>
      <c r="LCT213" s="42"/>
      <c r="LCU213" s="130"/>
      <c r="LCV213" s="130"/>
      <c r="LCX213" s="306"/>
      <c r="LCZ213" s="307"/>
      <c r="LDC213" s="266"/>
      <c r="LDE213" s="288"/>
      <c r="LDF213" s="288"/>
      <c r="LDG213" s="288"/>
      <c r="LDH213" s="308"/>
      <c r="LDI213" s="308"/>
      <c r="LDJ213" s="49"/>
      <c r="LDN213" s="158"/>
      <c r="LDV213" s="42"/>
      <c r="LDW213" s="42"/>
      <c r="LDX213" s="130"/>
      <c r="LDY213" s="130"/>
      <c r="LEA213" s="306"/>
      <c r="LEC213" s="307"/>
      <c r="LEF213" s="266"/>
      <c r="LEH213" s="288"/>
      <c r="LEI213" s="288"/>
      <c r="LEJ213" s="288"/>
      <c r="LEK213" s="308"/>
      <c r="LEL213" s="308"/>
      <c r="LEM213" s="49"/>
      <c r="LEQ213" s="158"/>
      <c r="LEY213" s="42"/>
      <c r="LEZ213" s="42"/>
      <c r="LFA213" s="130"/>
      <c r="LFB213" s="130"/>
      <c r="LFD213" s="306"/>
      <c r="LFF213" s="307"/>
      <c r="LFI213" s="266"/>
      <c r="LFK213" s="288"/>
      <c r="LFL213" s="288"/>
      <c r="LFM213" s="288"/>
      <c r="LFN213" s="308"/>
      <c r="LFO213" s="308"/>
      <c r="LFP213" s="49"/>
      <c r="LFT213" s="158"/>
      <c r="LGB213" s="42"/>
      <c r="LGC213" s="42"/>
      <c r="LGD213" s="130"/>
      <c r="LGE213" s="130"/>
      <c r="LGG213" s="306"/>
      <c r="LGI213" s="307"/>
      <c r="LGL213" s="266"/>
      <c r="LGN213" s="288"/>
      <c r="LGO213" s="288"/>
      <c r="LGP213" s="288"/>
      <c r="LGQ213" s="308"/>
      <c r="LGR213" s="308"/>
      <c r="LGS213" s="49"/>
      <c r="LGW213" s="158"/>
      <c r="LHE213" s="42"/>
      <c r="LHF213" s="42"/>
      <c r="LHG213" s="130"/>
      <c r="LHH213" s="130"/>
      <c r="LHJ213" s="306"/>
      <c r="LHL213" s="307"/>
      <c r="LHO213" s="266"/>
      <c r="LHQ213" s="288"/>
      <c r="LHR213" s="288"/>
      <c r="LHS213" s="288"/>
      <c r="LHT213" s="308"/>
      <c r="LHU213" s="308"/>
      <c r="LHV213" s="49"/>
      <c r="LHZ213" s="158"/>
      <c r="LIH213" s="42"/>
      <c r="LII213" s="42"/>
      <c r="LIJ213" s="130"/>
      <c r="LIK213" s="130"/>
      <c r="LIM213" s="306"/>
      <c r="LIO213" s="307"/>
      <c r="LIR213" s="266"/>
      <c r="LIT213" s="288"/>
      <c r="LIU213" s="288"/>
      <c r="LIV213" s="288"/>
      <c r="LIW213" s="308"/>
      <c r="LIX213" s="308"/>
      <c r="LIY213" s="49"/>
      <c r="LJC213" s="158"/>
      <c r="LJK213" s="42"/>
      <c r="LJL213" s="42"/>
      <c r="LJM213" s="130"/>
      <c r="LJN213" s="130"/>
      <c r="LJP213" s="306"/>
      <c r="LJR213" s="307"/>
      <c r="LJU213" s="266"/>
      <c r="LJW213" s="288"/>
      <c r="LJX213" s="288"/>
      <c r="LJY213" s="288"/>
      <c r="LJZ213" s="308"/>
      <c r="LKA213" s="308"/>
      <c r="LKB213" s="49"/>
      <c r="LKF213" s="158"/>
      <c r="LKN213" s="42"/>
      <c r="LKO213" s="42"/>
      <c r="LKP213" s="130"/>
      <c r="LKQ213" s="130"/>
      <c r="LKS213" s="306"/>
      <c r="LKU213" s="307"/>
      <c r="LKX213" s="266"/>
      <c r="LKZ213" s="288"/>
      <c r="LLA213" s="288"/>
      <c r="LLB213" s="288"/>
      <c r="LLC213" s="308"/>
      <c r="LLD213" s="308"/>
      <c r="LLE213" s="49"/>
      <c r="LLI213" s="158"/>
      <c r="LLQ213" s="42"/>
      <c r="LLR213" s="42"/>
      <c r="LLS213" s="130"/>
      <c r="LLT213" s="130"/>
      <c r="LLV213" s="306"/>
      <c r="LLX213" s="307"/>
      <c r="LMA213" s="266"/>
      <c r="LMC213" s="288"/>
      <c r="LMD213" s="288"/>
      <c r="LME213" s="288"/>
      <c r="LMF213" s="308"/>
      <c r="LMG213" s="308"/>
      <c r="LMH213" s="49"/>
      <c r="LML213" s="158"/>
      <c r="LMT213" s="42"/>
      <c r="LMU213" s="42"/>
      <c r="LMV213" s="130"/>
      <c r="LMW213" s="130"/>
      <c r="LMY213" s="306"/>
      <c r="LNA213" s="307"/>
      <c r="LND213" s="266"/>
      <c r="LNF213" s="288"/>
      <c r="LNG213" s="288"/>
      <c r="LNH213" s="288"/>
      <c r="LNI213" s="308"/>
      <c r="LNJ213" s="308"/>
      <c r="LNK213" s="49"/>
      <c r="LNO213" s="158"/>
      <c r="LNW213" s="42"/>
      <c r="LNX213" s="42"/>
      <c r="LNY213" s="130"/>
      <c r="LNZ213" s="130"/>
      <c r="LOB213" s="306"/>
      <c r="LOD213" s="307"/>
      <c r="LOG213" s="266"/>
      <c r="LOI213" s="288"/>
      <c r="LOJ213" s="288"/>
      <c r="LOK213" s="288"/>
      <c r="LOL213" s="308"/>
      <c r="LOM213" s="308"/>
      <c r="LON213" s="49"/>
      <c r="LOR213" s="158"/>
      <c r="LOZ213" s="42"/>
      <c r="LPA213" s="42"/>
      <c r="LPB213" s="130"/>
      <c r="LPC213" s="130"/>
      <c r="LPE213" s="306"/>
      <c r="LPG213" s="307"/>
      <c r="LPJ213" s="266"/>
      <c r="LPL213" s="288"/>
      <c r="LPM213" s="288"/>
      <c r="LPN213" s="288"/>
      <c r="LPO213" s="308"/>
      <c r="LPP213" s="308"/>
      <c r="LPQ213" s="49"/>
      <c r="LPU213" s="158"/>
      <c r="LQC213" s="42"/>
      <c r="LQD213" s="42"/>
      <c r="LQE213" s="130"/>
      <c r="LQF213" s="130"/>
      <c r="LQH213" s="306"/>
      <c r="LQJ213" s="307"/>
      <c r="LQM213" s="266"/>
      <c r="LQO213" s="288"/>
      <c r="LQP213" s="288"/>
      <c r="LQQ213" s="288"/>
      <c r="LQR213" s="308"/>
      <c r="LQS213" s="308"/>
      <c r="LQT213" s="49"/>
      <c r="LQX213" s="158"/>
      <c r="LRF213" s="42"/>
      <c r="LRG213" s="42"/>
      <c r="LRH213" s="130"/>
      <c r="LRI213" s="130"/>
      <c r="LRK213" s="306"/>
      <c r="LRM213" s="307"/>
      <c r="LRP213" s="266"/>
      <c r="LRR213" s="288"/>
      <c r="LRS213" s="288"/>
      <c r="LRT213" s="288"/>
      <c r="LRU213" s="308"/>
      <c r="LRV213" s="308"/>
      <c r="LRW213" s="49"/>
      <c r="LSA213" s="158"/>
      <c r="LSI213" s="42"/>
      <c r="LSJ213" s="42"/>
      <c r="LSK213" s="130"/>
      <c r="LSL213" s="130"/>
      <c r="LSN213" s="306"/>
      <c r="LSP213" s="307"/>
      <c r="LSS213" s="266"/>
      <c r="LSU213" s="288"/>
      <c r="LSV213" s="288"/>
      <c r="LSW213" s="288"/>
      <c r="LSX213" s="308"/>
      <c r="LSY213" s="308"/>
      <c r="LSZ213" s="49"/>
      <c r="LTD213" s="158"/>
      <c r="LTL213" s="42"/>
      <c r="LTM213" s="42"/>
      <c r="LTN213" s="130"/>
      <c r="LTO213" s="130"/>
      <c r="LTQ213" s="306"/>
      <c r="LTS213" s="307"/>
      <c r="LTV213" s="266"/>
      <c r="LTX213" s="288"/>
      <c r="LTY213" s="288"/>
      <c r="LTZ213" s="288"/>
      <c r="LUA213" s="308"/>
      <c r="LUB213" s="308"/>
      <c r="LUC213" s="49"/>
      <c r="LUG213" s="158"/>
      <c r="LUO213" s="42"/>
      <c r="LUP213" s="42"/>
      <c r="LUQ213" s="130"/>
      <c r="LUR213" s="130"/>
      <c r="LUT213" s="306"/>
      <c r="LUV213" s="307"/>
      <c r="LUY213" s="266"/>
      <c r="LVA213" s="288"/>
      <c r="LVB213" s="288"/>
      <c r="LVC213" s="288"/>
      <c r="LVD213" s="308"/>
      <c r="LVE213" s="308"/>
      <c r="LVF213" s="49"/>
      <c r="LVJ213" s="158"/>
      <c r="LVR213" s="42"/>
      <c r="LVS213" s="42"/>
      <c r="LVT213" s="130"/>
      <c r="LVU213" s="130"/>
      <c r="LVW213" s="306"/>
      <c r="LVY213" s="307"/>
      <c r="LWB213" s="266"/>
      <c r="LWD213" s="288"/>
      <c r="LWE213" s="288"/>
      <c r="LWF213" s="288"/>
      <c r="LWG213" s="308"/>
      <c r="LWH213" s="308"/>
      <c r="LWI213" s="49"/>
      <c r="LWM213" s="158"/>
      <c r="LWU213" s="42"/>
      <c r="LWV213" s="42"/>
      <c r="LWW213" s="130"/>
      <c r="LWX213" s="130"/>
      <c r="LWZ213" s="306"/>
      <c r="LXB213" s="307"/>
      <c r="LXE213" s="266"/>
      <c r="LXG213" s="288"/>
      <c r="LXH213" s="288"/>
      <c r="LXI213" s="288"/>
      <c r="LXJ213" s="308"/>
      <c r="LXK213" s="308"/>
      <c r="LXL213" s="49"/>
      <c r="LXP213" s="158"/>
      <c r="LXX213" s="42"/>
      <c r="LXY213" s="42"/>
      <c r="LXZ213" s="130"/>
      <c r="LYA213" s="130"/>
      <c r="LYC213" s="306"/>
      <c r="LYE213" s="307"/>
      <c r="LYH213" s="266"/>
      <c r="LYJ213" s="288"/>
      <c r="LYK213" s="288"/>
      <c r="LYL213" s="288"/>
      <c r="LYM213" s="308"/>
      <c r="LYN213" s="308"/>
      <c r="LYO213" s="49"/>
      <c r="LYS213" s="158"/>
      <c r="LZA213" s="42"/>
      <c r="LZB213" s="42"/>
      <c r="LZC213" s="130"/>
      <c r="LZD213" s="130"/>
      <c r="LZF213" s="306"/>
      <c r="LZH213" s="307"/>
      <c r="LZK213" s="266"/>
      <c r="LZM213" s="288"/>
      <c r="LZN213" s="288"/>
      <c r="LZO213" s="288"/>
      <c r="LZP213" s="308"/>
      <c r="LZQ213" s="308"/>
      <c r="LZR213" s="49"/>
      <c r="LZV213" s="158"/>
      <c r="MAD213" s="42"/>
      <c r="MAE213" s="42"/>
      <c r="MAF213" s="130"/>
      <c r="MAG213" s="130"/>
      <c r="MAI213" s="306"/>
      <c r="MAK213" s="307"/>
      <c r="MAN213" s="266"/>
      <c r="MAP213" s="288"/>
      <c r="MAQ213" s="288"/>
      <c r="MAR213" s="288"/>
      <c r="MAS213" s="308"/>
      <c r="MAT213" s="308"/>
      <c r="MAU213" s="49"/>
      <c r="MAY213" s="158"/>
      <c r="MBG213" s="42"/>
      <c r="MBH213" s="42"/>
      <c r="MBI213" s="130"/>
      <c r="MBJ213" s="130"/>
      <c r="MBL213" s="306"/>
      <c r="MBN213" s="307"/>
      <c r="MBQ213" s="266"/>
      <c r="MBS213" s="288"/>
      <c r="MBT213" s="288"/>
      <c r="MBU213" s="288"/>
      <c r="MBV213" s="308"/>
      <c r="MBW213" s="308"/>
      <c r="MBX213" s="49"/>
      <c r="MCB213" s="158"/>
      <c r="MCJ213" s="42"/>
      <c r="MCK213" s="42"/>
      <c r="MCL213" s="130"/>
      <c r="MCM213" s="130"/>
      <c r="MCO213" s="306"/>
      <c r="MCQ213" s="307"/>
      <c r="MCT213" s="266"/>
      <c r="MCV213" s="288"/>
      <c r="MCW213" s="288"/>
      <c r="MCX213" s="288"/>
      <c r="MCY213" s="308"/>
      <c r="MCZ213" s="308"/>
      <c r="MDA213" s="49"/>
      <c r="MDE213" s="158"/>
      <c r="MDM213" s="42"/>
      <c r="MDN213" s="42"/>
      <c r="MDO213" s="130"/>
      <c r="MDP213" s="130"/>
      <c r="MDR213" s="306"/>
      <c r="MDT213" s="307"/>
      <c r="MDW213" s="266"/>
      <c r="MDY213" s="288"/>
      <c r="MDZ213" s="288"/>
      <c r="MEA213" s="288"/>
      <c r="MEB213" s="308"/>
      <c r="MEC213" s="308"/>
      <c r="MED213" s="49"/>
      <c r="MEH213" s="158"/>
      <c r="MEP213" s="42"/>
      <c r="MEQ213" s="42"/>
      <c r="MER213" s="130"/>
      <c r="MES213" s="130"/>
      <c r="MEU213" s="306"/>
      <c r="MEW213" s="307"/>
      <c r="MEZ213" s="266"/>
      <c r="MFB213" s="288"/>
      <c r="MFC213" s="288"/>
      <c r="MFD213" s="288"/>
      <c r="MFE213" s="308"/>
      <c r="MFF213" s="308"/>
      <c r="MFG213" s="49"/>
      <c r="MFK213" s="158"/>
      <c r="MFS213" s="42"/>
      <c r="MFT213" s="42"/>
      <c r="MFU213" s="130"/>
      <c r="MFV213" s="130"/>
      <c r="MFX213" s="306"/>
      <c r="MFZ213" s="307"/>
      <c r="MGC213" s="266"/>
      <c r="MGE213" s="288"/>
      <c r="MGF213" s="288"/>
      <c r="MGG213" s="288"/>
      <c r="MGH213" s="308"/>
      <c r="MGI213" s="308"/>
      <c r="MGJ213" s="49"/>
      <c r="MGN213" s="158"/>
      <c r="MGV213" s="42"/>
      <c r="MGW213" s="42"/>
      <c r="MGX213" s="130"/>
      <c r="MGY213" s="130"/>
      <c r="MHA213" s="306"/>
      <c r="MHC213" s="307"/>
      <c r="MHF213" s="266"/>
      <c r="MHH213" s="288"/>
      <c r="MHI213" s="288"/>
      <c r="MHJ213" s="288"/>
      <c r="MHK213" s="308"/>
      <c r="MHL213" s="308"/>
      <c r="MHM213" s="49"/>
      <c r="MHQ213" s="158"/>
      <c r="MHY213" s="42"/>
      <c r="MHZ213" s="42"/>
      <c r="MIA213" s="130"/>
      <c r="MIB213" s="130"/>
      <c r="MID213" s="306"/>
      <c r="MIF213" s="307"/>
      <c r="MII213" s="266"/>
      <c r="MIK213" s="288"/>
      <c r="MIL213" s="288"/>
      <c r="MIM213" s="288"/>
      <c r="MIN213" s="308"/>
      <c r="MIO213" s="308"/>
      <c r="MIP213" s="49"/>
      <c r="MIT213" s="158"/>
      <c r="MJB213" s="42"/>
      <c r="MJC213" s="42"/>
      <c r="MJD213" s="130"/>
      <c r="MJE213" s="130"/>
      <c r="MJG213" s="306"/>
      <c r="MJI213" s="307"/>
      <c r="MJL213" s="266"/>
      <c r="MJN213" s="288"/>
      <c r="MJO213" s="288"/>
      <c r="MJP213" s="288"/>
      <c r="MJQ213" s="308"/>
      <c r="MJR213" s="308"/>
      <c r="MJS213" s="49"/>
      <c r="MJW213" s="158"/>
      <c r="MKE213" s="42"/>
      <c r="MKF213" s="42"/>
      <c r="MKG213" s="130"/>
      <c r="MKH213" s="130"/>
      <c r="MKJ213" s="306"/>
      <c r="MKL213" s="307"/>
      <c r="MKO213" s="266"/>
      <c r="MKQ213" s="288"/>
      <c r="MKR213" s="288"/>
      <c r="MKS213" s="288"/>
      <c r="MKT213" s="308"/>
      <c r="MKU213" s="308"/>
      <c r="MKV213" s="49"/>
      <c r="MKZ213" s="158"/>
      <c r="MLH213" s="42"/>
      <c r="MLI213" s="42"/>
      <c r="MLJ213" s="130"/>
      <c r="MLK213" s="130"/>
      <c r="MLM213" s="306"/>
      <c r="MLO213" s="307"/>
      <c r="MLR213" s="266"/>
      <c r="MLT213" s="288"/>
      <c r="MLU213" s="288"/>
      <c r="MLV213" s="288"/>
      <c r="MLW213" s="308"/>
      <c r="MLX213" s="308"/>
      <c r="MLY213" s="49"/>
      <c r="MMC213" s="158"/>
      <c r="MMK213" s="42"/>
      <c r="MML213" s="42"/>
      <c r="MMM213" s="130"/>
      <c r="MMN213" s="130"/>
      <c r="MMP213" s="306"/>
      <c r="MMR213" s="307"/>
      <c r="MMU213" s="266"/>
      <c r="MMW213" s="288"/>
      <c r="MMX213" s="288"/>
      <c r="MMY213" s="288"/>
      <c r="MMZ213" s="308"/>
      <c r="MNA213" s="308"/>
      <c r="MNB213" s="49"/>
      <c r="MNF213" s="158"/>
      <c r="MNN213" s="42"/>
      <c r="MNO213" s="42"/>
      <c r="MNP213" s="130"/>
      <c r="MNQ213" s="130"/>
      <c r="MNS213" s="306"/>
      <c r="MNU213" s="307"/>
      <c r="MNX213" s="266"/>
      <c r="MNZ213" s="288"/>
      <c r="MOA213" s="288"/>
      <c r="MOB213" s="288"/>
      <c r="MOC213" s="308"/>
      <c r="MOD213" s="308"/>
      <c r="MOE213" s="49"/>
      <c r="MOI213" s="158"/>
      <c r="MOQ213" s="42"/>
      <c r="MOR213" s="42"/>
      <c r="MOS213" s="130"/>
      <c r="MOT213" s="130"/>
      <c r="MOV213" s="306"/>
      <c r="MOX213" s="307"/>
      <c r="MPA213" s="266"/>
      <c r="MPC213" s="288"/>
      <c r="MPD213" s="288"/>
      <c r="MPE213" s="288"/>
      <c r="MPF213" s="308"/>
      <c r="MPG213" s="308"/>
      <c r="MPH213" s="49"/>
      <c r="MPL213" s="158"/>
      <c r="MPT213" s="42"/>
      <c r="MPU213" s="42"/>
      <c r="MPV213" s="130"/>
      <c r="MPW213" s="130"/>
      <c r="MPY213" s="306"/>
      <c r="MQA213" s="307"/>
      <c r="MQD213" s="266"/>
      <c r="MQF213" s="288"/>
      <c r="MQG213" s="288"/>
      <c r="MQH213" s="288"/>
      <c r="MQI213" s="308"/>
      <c r="MQJ213" s="308"/>
      <c r="MQK213" s="49"/>
      <c r="MQO213" s="158"/>
      <c r="MQW213" s="42"/>
      <c r="MQX213" s="42"/>
      <c r="MQY213" s="130"/>
      <c r="MQZ213" s="130"/>
      <c r="MRB213" s="306"/>
      <c r="MRD213" s="307"/>
      <c r="MRG213" s="266"/>
      <c r="MRI213" s="288"/>
      <c r="MRJ213" s="288"/>
      <c r="MRK213" s="288"/>
      <c r="MRL213" s="308"/>
      <c r="MRM213" s="308"/>
      <c r="MRN213" s="49"/>
      <c r="MRR213" s="158"/>
      <c r="MRZ213" s="42"/>
      <c r="MSA213" s="42"/>
      <c r="MSB213" s="130"/>
      <c r="MSC213" s="130"/>
      <c r="MSE213" s="306"/>
      <c r="MSG213" s="307"/>
      <c r="MSJ213" s="266"/>
      <c r="MSL213" s="288"/>
      <c r="MSM213" s="288"/>
      <c r="MSN213" s="288"/>
      <c r="MSO213" s="308"/>
      <c r="MSP213" s="308"/>
      <c r="MSQ213" s="49"/>
      <c r="MSU213" s="158"/>
      <c r="MTC213" s="42"/>
      <c r="MTD213" s="42"/>
      <c r="MTE213" s="130"/>
      <c r="MTF213" s="130"/>
      <c r="MTH213" s="306"/>
      <c r="MTJ213" s="307"/>
      <c r="MTM213" s="266"/>
      <c r="MTO213" s="288"/>
      <c r="MTP213" s="288"/>
      <c r="MTQ213" s="288"/>
      <c r="MTR213" s="308"/>
      <c r="MTS213" s="308"/>
      <c r="MTT213" s="49"/>
      <c r="MTX213" s="158"/>
      <c r="MUF213" s="42"/>
      <c r="MUG213" s="42"/>
      <c r="MUH213" s="130"/>
      <c r="MUI213" s="130"/>
      <c r="MUK213" s="306"/>
      <c r="MUM213" s="307"/>
      <c r="MUP213" s="266"/>
      <c r="MUR213" s="288"/>
      <c r="MUS213" s="288"/>
      <c r="MUT213" s="288"/>
      <c r="MUU213" s="308"/>
      <c r="MUV213" s="308"/>
      <c r="MUW213" s="49"/>
      <c r="MVA213" s="158"/>
      <c r="MVI213" s="42"/>
      <c r="MVJ213" s="42"/>
      <c r="MVK213" s="130"/>
      <c r="MVL213" s="130"/>
      <c r="MVN213" s="306"/>
      <c r="MVP213" s="307"/>
      <c r="MVS213" s="266"/>
      <c r="MVU213" s="288"/>
      <c r="MVV213" s="288"/>
      <c r="MVW213" s="288"/>
      <c r="MVX213" s="308"/>
      <c r="MVY213" s="308"/>
      <c r="MVZ213" s="49"/>
      <c r="MWD213" s="158"/>
      <c r="MWL213" s="42"/>
      <c r="MWM213" s="42"/>
      <c r="MWN213" s="130"/>
      <c r="MWO213" s="130"/>
      <c r="MWQ213" s="306"/>
      <c r="MWS213" s="307"/>
      <c r="MWV213" s="266"/>
      <c r="MWX213" s="288"/>
      <c r="MWY213" s="288"/>
      <c r="MWZ213" s="288"/>
      <c r="MXA213" s="308"/>
      <c r="MXB213" s="308"/>
      <c r="MXC213" s="49"/>
      <c r="MXG213" s="158"/>
      <c r="MXO213" s="42"/>
      <c r="MXP213" s="42"/>
      <c r="MXQ213" s="130"/>
      <c r="MXR213" s="130"/>
      <c r="MXT213" s="306"/>
      <c r="MXV213" s="307"/>
      <c r="MXY213" s="266"/>
      <c r="MYA213" s="288"/>
      <c r="MYB213" s="288"/>
      <c r="MYC213" s="288"/>
      <c r="MYD213" s="308"/>
      <c r="MYE213" s="308"/>
      <c r="MYF213" s="49"/>
      <c r="MYJ213" s="158"/>
      <c r="MYR213" s="42"/>
      <c r="MYS213" s="42"/>
      <c r="MYT213" s="130"/>
      <c r="MYU213" s="130"/>
      <c r="MYW213" s="306"/>
      <c r="MYY213" s="307"/>
      <c r="MZB213" s="266"/>
      <c r="MZD213" s="288"/>
      <c r="MZE213" s="288"/>
      <c r="MZF213" s="288"/>
      <c r="MZG213" s="308"/>
      <c r="MZH213" s="308"/>
      <c r="MZI213" s="49"/>
      <c r="MZM213" s="158"/>
      <c r="MZU213" s="42"/>
      <c r="MZV213" s="42"/>
      <c r="MZW213" s="130"/>
      <c r="MZX213" s="130"/>
      <c r="MZZ213" s="306"/>
      <c r="NAB213" s="307"/>
      <c r="NAE213" s="266"/>
      <c r="NAG213" s="288"/>
      <c r="NAH213" s="288"/>
      <c r="NAI213" s="288"/>
      <c r="NAJ213" s="308"/>
      <c r="NAK213" s="308"/>
      <c r="NAL213" s="49"/>
      <c r="NAP213" s="158"/>
      <c r="NAX213" s="42"/>
      <c r="NAY213" s="42"/>
      <c r="NAZ213" s="130"/>
      <c r="NBA213" s="130"/>
      <c r="NBC213" s="306"/>
      <c r="NBE213" s="307"/>
      <c r="NBH213" s="266"/>
      <c r="NBJ213" s="288"/>
      <c r="NBK213" s="288"/>
      <c r="NBL213" s="288"/>
      <c r="NBM213" s="308"/>
      <c r="NBN213" s="308"/>
      <c r="NBO213" s="49"/>
      <c r="NBS213" s="158"/>
      <c r="NCA213" s="42"/>
      <c r="NCB213" s="42"/>
      <c r="NCC213" s="130"/>
      <c r="NCD213" s="130"/>
      <c r="NCF213" s="306"/>
      <c r="NCH213" s="307"/>
      <c r="NCK213" s="266"/>
      <c r="NCM213" s="288"/>
      <c r="NCN213" s="288"/>
      <c r="NCO213" s="288"/>
      <c r="NCP213" s="308"/>
      <c r="NCQ213" s="308"/>
      <c r="NCR213" s="49"/>
      <c r="NCV213" s="158"/>
      <c r="NDD213" s="42"/>
      <c r="NDE213" s="42"/>
      <c r="NDF213" s="130"/>
      <c r="NDG213" s="130"/>
      <c r="NDI213" s="306"/>
      <c r="NDK213" s="307"/>
      <c r="NDN213" s="266"/>
      <c r="NDP213" s="288"/>
      <c r="NDQ213" s="288"/>
      <c r="NDR213" s="288"/>
      <c r="NDS213" s="308"/>
      <c r="NDT213" s="308"/>
      <c r="NDU213" s="49"/>
      <c r="NDY213" s="158"/>
      <c r="NEG213" s="42"/>
      <c r="NEH213" s="42"/>
      <c r="NEI213" s="130"/>
      <c r="NEJ213" s="130"/>
      <c r="NEL213" s="306"/>
      <c r="NEN213" s="307"/>
      <c r="NEQ213" s="266"/>
      <c r="NES213" s="288"/>
      <c r="NET213" s="288"/>
      <c r="NEU213" s="288"/>
      <c r="NEV213" s="308"/>
      <c r="NEW213" s="308"/>
      <c r="NEX213" s="49"/>
      <c r="NFB213" s="158"/>
      <c r="NFJ213" s="42"/>
      <c r="NFK213" s="42"/>
      <c r="NFL213" s="130"/>
      <c r="NFM213" s="130"/>
      <c r="NFO213" s="306"/>
      <c r="NFQ213" s="307"/>
      <c r="NFT213" s="266"/>
      <c r="NFV213" s="288"/>
      <c r="NFW213" s="288"/>
      <c r="NFX213" s="288"/>
      <c r="NFY213" s="308"/>
      <c r="NFZ213" s="308"/>
      <c r="NGA213" s="49"/>
      <c r="NGE213" s="158"/>
      <c r="NGM213" s="42"/>
      <c r="NGN213" s="42"/>
      <c r="NGO213" s="130"/>
      <c r="NGP213" s="130"/>
      <c r="NGR213" s="306"/>
      <c r="NGT213" s="307"/>
      <c r="NGW213" s="266"/>
      <c r="NGY213" s="288"/>
      <c r="NGZ213" s="288"/>
      <c r="NHA213" s="288"/>
      <c r="NHB213" s="308"/>
      <c r="NHC213" s="308"/>
      <c r="NHD213" s="49"/>
      <c r="NHH213" s="158"/>
      <c r="NHP213" s="42"/>
      <c r="NHQ213" s="42"/>
      <c r="NHR213" s="130"/>
      <c r="NHS213" s="130"/>
      <c r="NHU213" s="306"/>
      <c r="NHW213" s="307"/>
      <c r="NHZ213" s="266"/>
      <c r="NIB213" s="288"/>
      <c r="NIC213" s="288"/>
      <c r="NID213" s="288"/>
      <c r="NIE213" s="308"/>
      <c r="NIF213" s="308"/>
      <c r="NIG213" s="49"/>
      <c r="NIK213" s="158"/>
      <c r="NIS213" s="42"/>
      <c r="NIT213" s="42"/>
      <c r="NIU213" s="130"/>
      <c r="NIV213" s="130"/>
      <c r="NIX213" s="306"/>
      <c r="NIZ213" s="307"/>
      <c r="NJC213" s="266"/>
      <c r="NJE213" s="288"/>
      <c r="NJF213" s="288"/>
      <c r="NJG213" s="288"/>
      <c r="NJH213" s="308"/>
      <c r="NJI213" s="308"/>
      <c r="NJJ213" s="49"/>
      <c r="NJN213" s="158"/>
      <c r="NJV213" s="42"/>
      <c r="NJW213" s="42"/>
      <c r="NJX213" s="130"/>
      <c r="NJY213" s="130"/>
      <c r="NKA213" s="306"/>
      <c r="NKC213" s="307"/>
      <c r="NKF213" s="266"/>
      <c r="NKH213" s="288"/>
      <c r="NKI213" s="288"/>
      <c r="NKJ213" s="288"/>
      <c r="NKK213" s="308"/>
      <c r="NKL213" s="308"/>
      <c r="NKM213" s="49"/>
      <c r="NKQ213" s="158"/>
      <c r="NKY213" s="42"/>
      <c r="NKZ213" s="42"/>
      <c r="NLA213" s="130"/>
      <c r="NLB213" s="130"/>
      <c r="NLD213" s="306"/>
      <c r="NLF213" s="307"/>
      <c r="NLI213" s="266"/>
      <c r="NLK213" s="288"/>
      <c r="NLL213" s="288"/>
      <c r="NLM213" s="288"/>
      <c r="NLN213" s="308"/>
      <c r="NLO213" s="308"/>
      <c r="NLP213" s="49"/>
      <c r="NLT213" s="158"/>
      <c r="NMB213" s="42"/>
      <c r="NMC213" s="42"/>
      <c r="NMD213" s="130"/>
      <c r="NME213" s="130"/>
      <c r="NMG213" s="306"/>
      <c r="NMI213" s="307"/>
      <c r="NML213" s="266"/>
      <c r="NMN213" s="288"/>
      <c r="NMO213" s="288"/>
      <c r="NMP213" s="288"/>
      <c r="NMQ213" s="308"/>
      <c r="NMR213" s="308"/>
      <c r="NMS213" s="49"/>
      <c r="NMW213" s="158"/>
      <c r="NNE213" s="42"/>
      <c r="NNF213" s="42"/>
      <c r="NNG213" s="130"/>
      <c r="NNH213" s="130"/>
      <c r="NNJ213" s="306"/>
      <c r="NNL213" s="307"/>
      <c r="NNO213" s="266"/>
      <c r="NNQ213" s="288"/>
      <c r="NNR213" s="288"/>
      <c r="NNS213" s="288"/>
      <c r="NNT213" s="308"/>
      <c r="NNU213" s="308"/>
      <c r="NNV213" s="49"/>
      <c r="NNZ213" s="158"/>
      <c r="NOH213" s="42"/>
      <c r="NOI213" s="42"/>
      <c r="NOJ213" s="130"/>
      <c r="NOK213" s="130"/>
      <c r="NOM213" s="306"/>
      <c r="NOO213" s="307"/>
      <c r="NOR213" s="266"/>
      <c r="NOT213" s="288"/>
      <c r="NOU213" s="288"/>
      <c r="NOV213" s="288"/>
      <c r="NOW213" s="308"/>
      <c r="NOX213" s="308"/>
      <c r="NOY213" s="49"/>
      <c r="NPC213" s="158"/>
      <c r="NPK213" s="42"/>
      <c r="NPL213" s="42"/>
      <c r="NPM213" s="130"/>
      <c r="NPN213" s="130"/>
      <c r="NPP213" s="306"/>
      <c r="NPR213" s="307"/>
      <c r="NPU213" s="266"/>
      <c r="NPW213" s="288"/>
      <c r="NPX213" s="288"/>
      <c r="NPY213" s="288"/>
      <c r="NPZ213" s="308"/>
      <c r="NQA213" s="308"/>
      <c r="NQB213" s="49"/>
      <c r="NQF213" s="158"/>
      <c r="NQN213" s="42"/>
      <c r="NQO213" s="42"/>
      <c r="NQP213" s="130"/>
      <c r="NQQ213" s="130"/>
      <c r="NQS213" s="306"/>
      <c r="NQU213" s="307"/>
      <c r="NQX213" s="266"/>
      <c r="NQZ213" s="288"/>
      <c r="NRA213" s="288"/>
      <c r="NRB213" s="288"/>
      <c r="NRC213" s="308"/>
      <c r="NRD213" s="308"/>
      <c r="NRE213" s="49"/>
      <c r="NRI213" s="158"/>
      <c r="NRQ213" s="42"/>
      <c r="NRR213" s="42"/>
      <c r="NRS213" s="130"/>
      <c r="NRT213" s="130"/>
      <c r="NRV213" s="306"/>
      <c r="NRX213" s="307"/>
      <c r="NSA213" s="266"/>
      <c r="NSC213" s="288"/>
      <c r="NSD213" s="288"/>
      <c r="NSE213" s="288"/>
      <c r="NSF213" s="308"/>
      <c r="NSG213" s="308"/>
      <c r="NSH213" s="49"/>
      <c r="NSL213" s="158"/>
      <c r="NST213" s="42"/>
      <c r="NSU213" s="42"/>
      <c r="NSV213" s="130"/>
      <c r="NSW213" s="130"/>
      <c r="NSY213" s="306"/>
      <c r="NTA213" s="307"/>
      <c r="NTD213" s="266"/>
      <c r="NTF213" s="288"/>
      <c r="NTG213" s="288"/>
      <c r="NTH213" s="288"/>
      <c r="NTI213" s="308"/>
      <c r="NTJ213" s="308"/>
      <c r="NTK213" s="49"/>
      <c r="NTO213" s="158"/>
      <c r="NTW213" s="42"/>
      <c r="NTX213" s="42"/>
      <c r="NTY213" s="130"/>
      <c r="NTZ213" s="130"/>
      <c r="NUB213" s="306"/>
      <c r="NUD213" s="307"/>
      <c r="NUG213" s="266"/>
      <c r="NUI213" s="288"/>
      <c r="NUJ213" s="288"/>
      <c r="NUK213" s="288"/>
      <c r="NUL213" s="308"/>
      <c r="NUM213" s="308"/>
      <c r="NUN213" s="49"/>
      <c r="NUR213" s="158"/>
      <c r="NUZ213" s="42"/>
      <c r="NVA213" s="42"/>
      <c r="NVB213" s="130"/>
      <c r="NVC213" s="130"/>
      <c r="NVE213" s="306"/>
      <c r="NVG213" s="307"/>
      <c r="NVJ213" s="266"/>
      <c r="NVL213" s="288"/>
      <c r="NVM213" s="288"/>
      <c r="NVN213" s="288"/>
      <c r="NVO213" s="308"/>
      <c r="NVP213" s="308"/>
      <c r="NVQ213" s="49"/>
      <c r="NVU213" s="158"/>
      <c r="NWC213" s="42"/>
      <c r="NWD213" s="42"/>
      <c r="NWE213" s="130"/>
      <c r="NWF213" s="130"/>
      <c r="NWH213" s="306"/>
      <c r="NWJ213" s="307"/>
      <c r="NWM213" s="266"/>
      <c r="NWO213" s="288"/>
      <c r="NWP213" s="288"/>
      <c r="NWQ213" s="288"/>
      <c r="NWR213" s="308"/>
      <c r="NWS213" s="308"/>
      <c r="NWT213" s="49"/>
      <c r="NWX213" s="158"/>
      <c r="NXF213" s="42"/>
      <c r="NXG213" s="42"/>
      <c r="NXH213" s="130"/>
      <c r="NXI213" s="130"/>
      <c r="NXK213" s="306"/>
      <c r="NXM213" s="307"/>
      <c r="NXP213" s="266"/>
      <c r="NXR213" s="288"/>
      <c r="NXS213" s="288"/>
      <c r="NXT213" s="288"/>
      <c r="NXU213" s="308"/>
      <c r="NXV213" s="308"/>
      <c r="NXW213" s="49"/>
      <c r="NYA213" s="158"/>
      <c r="NYI213" s="42"/>
      <c r="NYJ213" s="42"/>
      <c r="NYK213" s="130"/>
      <c r="NYL213" s="130"/>
      <c r="NYN213" s="306"/>
      <c r="NYP213" s="307"/>
      <c r="NYS213" s="266"/>
      <c r="NYU213" s="288"/>
      <c r="NYV213" s="288"/>
      <c r="NYW213" s="288"/>
      <c r="NYX213" s="308"/>
      <c r="NYY213" s="308"/>
      <c r="NYZ213" s="49"/>
      <c r="NZD213" s="158"/>
      <c r="NZL213" s="42"/>
      <c r="NZM213" s="42"/>
      <c r="NZN213" s="130"/>
      <c r="NZO213" s="130"/>
      <c r="NZQ213" s="306"/>
      <c r="NZS213" s="307"/>
      <c r="NZV213" s="266"/>
      <c r="NZX213" s="288"/>
      <c r="NZY213" s="288"/>
      <c r="NZZ213" s="288"/>
      <c r="OAA213" s="308"/>
      <c r="OAB213" s="308"/>
      <c r="OAC213" s="49"/>
      <c r="OAG213" s="158"/>
      <c r="OAO213" s="42"/>
      <c r="OAP213" s="42"/>
      <c r="OAQ213" s="130"/>
      <c r="OAR213" s="130"/>
      <c r="OAT213" s="306"/>
      <c r="OAV213" s="307"/>
      <c r="OAY213" s="266"/>
      <c r="OBA213" s="288"/>
      <c r="OBB213" s="288"/>
      <c r="OBC213" s="288"/>
      <c r="OBD213" s="308"/>
      <c r="OBE213" s="308"/>
      <c r="OBF213" s="49"/>
      <c r="OBJ213" s="158"/>
      <c r="OBR213" s="42"/>
      <c r="OBS213" s="42"/>
      <c r="OBT213" s="130"/>
      <c r="OBU213" s="130"/>
      <c r="OBW213" s="306"/>
      <c r="OBY213" s="307"/>
      <c r="OCB213" s="266"/>
      <c r="OCD213" s="288"/>
      <c r="OCE213" s="288"/>
      <c r="OCF213" s="288"/>
      <c r="OCG213" s="308"/>
      <c r="OCH213" s="308"/>
      <c r="OCI213" s="49"/>
      <c r="OCM213" s="158"/>
      <c r="OCU213" s="42"/>
      <c r="OCV213" s="42"/>
      <c r="OCW213" s="130"/>
      <c r="OCX213" s="130"/>
      <c r="OCZ213" s="306"/>
      <c r="ODB213" s="307"/>
      <c r="ODE213" s="266"/>
      <c r="ODG213" s="288"/>
      <c r="ODH213" s="288"/>
      <c r="ODI213" s="288"/>
      <c r="ODJ213" s="308"/>
      <c r="ODK213" s="308"/>
      <c r="ODL213" s="49"/>
      <c r="ODP213" s="158"/>
      <c r="ODX213" s="42"/>
      <c r="ODY213" s="42"/>
      <c r="ODZ213" s="130"/>
      <c r="OEA213" s="130"/>
      <c r="OEC213" s="306"/>
      <c r="OEE213" s="307"/>
      <c r="OEH213" s="266"/>
      <c r="OEJ213" s="288"/>
      <c r="OEK213" s="288"/>
      <c r="OEL213" s="288"/>
      <c r="OEM213" s="308"/>
      <c r="OEN213" s="308"/>
      <c r="OEO213" s="49"/>
      <c r="OES213" s="158"/>
      <c r="OFA213" s="42"/>
      <c r="OFB213" s="42"/>
      <c r="OFC213" s="130"/>
      <c r="OFD213" s="130"/>
      <c r="OFF213" s="306"/>
      <c r="OFH213" s="307"/>
      <c r="OFK213" s="266"/>
      <c r="OFM213" s="288"/>
      <c r="OFN213" s="288"/>
      <c r="OFO213" s="288"/>
      <c r="OFP213" s="308"/>
      <c r="OFQ213" s="308"/>
      <c r="OFR213" s="49"/>
      <c r="OFV213" s="158"/>
      <c r="OGD213" s="42"/>
      <c r="OGE213" s="42"/>
      <c r="OGF213" s="130"/>
      <c r="OGG213" s="130"/>
      <c r="OGI213" s="306"/>
      <c r="OGK213" s="307"/>
      <c r="OGN213" s="266"/>
      <c r="OGP213" s="288"/>
      <c r="OGQ213" s="288"/>
      <c r="OGR213" s="288"/>
      <c r="OGS213" s="308"/>
      <c r="OGT213" s="308"/>
      <c r="OGU213" s="49"/>
      <c r="OGY213" s="158"/>
      <c r="OHG213" s="42"/>
      <c r="OHH213" s="42"/>
      <c r="OHI213" s="130"/>
      <c r="OHJ213" s="130"/>
      <c r="OHL213" s="306"/>
      <c r="OHN213" s="307"/>
      <c r="OHQ213" s="266"/>
      <c r="OHS213" s="288"/>
      <c r="OHT213" s="288"/>
      <c r="OHU213" s="288"/>
      <c r="OHV213" s="308"/>
      <c r="OHW213" s="308"/>
      <c r="OHX213" s="49"/>
      <c r="OIB213" s="158"/>
      <c r="OIJ213" s="42"/>
      <c r="OIK213" s="42"/>
      <c r="OIL213" s="130"/>
      <c r="OIM213" s="130"/>
      <c r="OIO213" s="306"/>
      <c r="OIQ213" s="307"/>
      <c r="OIT213" s="266"/>
      <c r="OIV213" s="288"/>
      <c r="OIW213" s="288"/>
      <c r="OIX213" s="288"/>
      <c r="OIY213" s="308"/>
      <c r="OIZ213" s="308"/>
      <c r="OJA213" s="49"/>
      <c r="OJE213" s="158"/>
      <c r="OJM213" s="42"/>
      <c r="OJN213" s="42"/>
      <c r="OJO213" s="130"/>
      <c r="OJP213" s="130"/>
      <c r="OJR213" s="306"/>
      <c r="OJT213" s="307"/>
      <c r="OJW213" s="266"/>
      <c r="OJY213" s="288"/>
      <c r="OJZ213" s="288"/>
      <c r="OKA213" s="288"/>
      <c r="OKB213" s="308"/>
      <c r="OKC213" s="308"/>
      <c r="OKD213" s="49"/>
      <c r="OKH213" s="158"/>
      <c r="OKP213" s="42"/>
      <c r="OKQ213" s="42"/>
      <c r="OKR213" s="130"/>
      <c r="OKS213" s="130"/>
      <c r="OKU213" s="306"/>
      <c r="OKW213" s="307"/>
      <c r="OKZ213" s="266"/>
      <c r="OLB213" s="288"/>
      <c r="OLC213" s="288"/>
      <c r="OLD213" s="288"/>
      <c r="OLE213" s="308"/>
      <c r="OLF213" s="308"/>
      <c r="OLG213" s="49"/>
      <c r="OLK213" s="158"/>
      <c r="OLS213" s="42"/>
      <c r="OLT213" s="42"/>
      <c r="OLU213" s="130"/>
      <c r="OLV213" s="130"/>
      <c r="OLX213" s="306"/>
      <c r="OLZ213" s="307"/>
      <c r="OMC213" s="266"/>
      <c r="OME213" s="288"/>
      <c r="OMF213" s="288"/>
      <c r="OMG213" s="288"/>
      <c r="OMH213" s="308"/>
      <c r="OMI213" s="308"/>
      <c r="OMJ213" s="49"/>
      <c r="OMN213" s="158"/>
      <c r="OMV213" s="42"/>
      <c r="OMW213" s="42"/>
      <c r="OMX213" s="130"/>
      <c r="OMY213" s="130"/>
      <c r="ONA213" s="306"/>
      <c r="ONC213" s="307"/>
      <c r="ONF213" s="266"/>
      <c r="ONH213" s="288"/>
      <c r="ONI213" s="288"/>
      <c r="ONJ213" s="288"/>
      <c r="ONK213" s="308"/>
      <c r="ONL213" s="308"/>
      <c r="ONM213" s="49"/>
      <c r="ONQ213" s="158"/>
      <c r="ONY213" s="42"/>
      <c r="ONZ213" s="42"/>
      <c r="OOA213" s="130"/>
      <c r="OOB213" s="130"/>
      <c r="OOD213" s="306"/>
      <c r="OOF213" s="307"/>
      <c r="OOI213" s="266"/>
      <c r="OOK213" s="288"/>
      <c r="OOL213" s="288"/>
      <c r="OOM213" s="288"/>
      <c r="OON213" s="308"/>
      <c r="OOO213" s="308"/>
      <c r="OOP213" s="49"/>
      <c r="OOT213" s="158"/>
      <c r="OPB213" s="42"/>
      <c r="OPC213" s="42"/>
      <c r="OPD213" s="130"/>
      <c r="OPE213" s="130"/>
      <c r="OPG213" s="306"/>
      <c r="OPI213" s="307"/>
      <c r="OPL213" s="266"/>
      <c r="OPN213" s="288"/>
      <c r="OPO213" s="288"/>
      <c r="OPP213" s="288"/>
      <c r="OPQ213" s="308"/>
      <c r="OPR213" s="308"/>
      <c r="OPS213" s="49"/>
      <c r="OPW213" s="158"/>
      <c r="OQE213" s="42"/>
      <c r="OQF213" s="42"/>
      <c r="OQG213" s="130"/>
      <c r="OQH213" s="130"/>
      <c r="OQJ213" s="306"/>
      <c r="OQL213" s="307"/>
      <c r="OQO213" s="266"/>
      <c r="OQQ213" s="288"/>
      <c r="OQR213" s="288"/>
      <c r="OQS213" s="288"/>
      <c r="OQT213" s="308"/>
      <c r="OQU213" s="308"/>
      <c r="OQV213" s="49"/>
      <c r="OQZ213" s="158"/>
      <c r="ORH213" s="42"/>
      <c r="ORI213" s="42"/>
      <c r="ORJ213" s="130"/>
      <c r="ORK213" s="130"/>
      <c r="ORM213" s="306"/>
      <c r="ORO213" s="307"/>
      <c r="ORR213" s="266"/>
      <c r="ORT213" s="288"/>
      <c r="ORU213" s="288"/>
      <c r="ORV213" s="288"/>
      <c r="ORW213" s="308"/>
      <c r="ORX213" s="308"/>
      <c r="ORY213" s="49"/>
      <c r="OSC213" s="158"/>
      <c r="OSK213" s="42"/>
      <c r="OSL213" s="42"/>
      <c r="OSM213" s="130"/>
      <c r="OSN213" s="130"/>
      <c r="OSP213" s="306"/>
      <c r="OSR213" s="307"/>
      <c r="OSU213" s="266"/>
      <c r="OSW213" s="288"/>
      <c r="OSX213" s="288"/>
      <c r="OSY213" s="288"/>
      <c r="OSZ213" s="308"/>
      <c r="OTA213" s="308"/>
      <c r="OTB213" s="49"/>
      <c r="OTF213" s="158"/>
      <c r="OTN213" s="42"/>
      <c r="OTO213" s="42"/>
      <c r="OTP213" s="130"/>
      <c r="OTQ213" s="130"/>
      <c r="OTS213" s="306"/>
      <c r="OTU213" s="307"/>
      <c r="OTX213" s="266"/>
      <c r="OTZ213" s="288"/>
      <c r="OUA213" s="288"/>
      <c r="OUB213" s="288"/>
      <c r="OUC213" s="308"/>
      <c r="OUD213" s="308"/>
      <c r="OUE213" s="49"/>
      <c r="OUI213" s="158"/>
      <c r="OUQ213" s="42"/>
      <c r="OUR213" s="42"/>
      <c r="OUS213" s="130"/>
      <c r="OUT213" s="130"/>
      <c r="OUV213" s="306"/>
      <c r="OUX213" s="307"/>
      <c r="OVA213" s="266"/>
      <c r="OVC213" s="288"/>
      <c r="OVD213" s="288"/>
      <c r="OVE213" s="288"/>
      <c r="OVF213" s="308"/>
      <c r="OVG213" s="308"/>
      <c r="OVH213" s="49"/>
      <c r="OVL213" s="158"/>
      <c r="OVT213" s="42"/>
      <c r="OVU213" s="42"/>
      <c r="OVV213" s="130"/>
      <c r="OVW213" s="130"/>
      <c r="OVY213" s="306"/>
      <c r="OWA213" s="307"/>
      <c r="OWD213" s="266"/>
      <c r="OWF213" s="288"/>
      <c r="OWG213" s="288"/>
      <c r="OWH213" s="288"/>
      <c r="OWI213" s="308"/>
      <c r="OWJ213" s="308"/>
      <c r="OWK213" s="49"/>
      <c r="OWO213" s="158"/>
      <c r="OWW213" s="42"/>
      <c r="OWX213" s="42"/>
      <c r="OWY213" s="130"/>
      <c r="OWZ213" s="130"/>
      <c r="OXB213" s="306"/>
      <c r="OXD213" s="307"/>
      <c r="OXG213" s="266"/>
      <c r="OXI213" s="288"/>
      <c r="OXJ213" s="288"/>
      <c r="OXK213" s="288"/>
      <c r="OXL213" s="308"/>
      <c r="OXM213" s="308"/>
      <c r="OXN213" s="49"/>
      <c r="OXR213" s="158"/>
      <c r="OXZ213" s="42"/>
      <c r="OYA213" s="42"/>
      <c r="OYB213" s="130"/>
      <c r="OYC213" s="130"/>
      <c r="OYE213" s="306"/>
      <c r="OYG213" s="307"/>
      <c r="OYJ213" s="266"/>
      <c r="OYL213" s="288"/>
      <c r="OYM213" s="288"/>
      <c r="OYN213" s="288"/>
      <c r="OYO213" s="308"/>
      <c r="OYP213" s="308"/>
      <c r="OYQ213" s="49"/>
      <c r="OYU213" s="158"/>
      <c r="OZC213" s="42"/>
      <c r="OZD213" s="42"/>
      <c r="OZE213" s="130"/>
      <c r="OZF213" s="130"/>
      <c r="OZH213" s="306"/>
      <c r="OZJ213" s="307"/>
      <c r="OZM213" s="266"/>
      <c r="OZO213" s="288"/>
      <c r="OZP213" s="288"/>
      <c r="OZQ213" s="288"/>
      <c r="OZR213" s="308"/>
      <c r="OZS213" s="308"/>
      <c r="OZT213" s="49"/>
      <c r="OZX213" s="158"/>
      <c r="PAF213" s="42"/>
      <c r="PAG213" s="42"/>
      <c r="PAH213" s="130"/>
      <c r="PAI213" s="130"/>
      <c r="PAK213" s="306"/>
      <c r="PAM213" s="307"/>
      <c r="PAP213" s="266"/>
      <c r="PAR213" s="288"/>
      <c r="PAS213" s="288"/>
      <c r="PAT213" s="288"/>
      <c r="PAU213" s="308"/>
      <c r="PAV213" s="308"/>
      <c r="PAW213" s="49"/>
      <c r="PBA213" s="158"/>
      <c r="PBI213" s="42"/>
      <c r="PBJ213" s="42"/>
      <c r="PBK213" s="130"/>
      <c r="PBL213" s="130"/>
      <c r="PBN213" s="306"/>
      <c r="PBP213" s="307"/>
      <c r="PBS213" s="266"/>
      <c r="PBU213" s="288"/>
      <c r="PBV213" s="288"/>
      <c r="PBW213" s="288"/>
      <c r="PBX213" s="308"/>
      <c r="PBY213" s="308"/>
      <c r="PBZ213" s="49"/>
      <c r="PCD213" s="158"/>
      <c r="PCL213" s="42"/>
      <c r="PCM213" s="42"/>
      <c r="PCN213" s="130"/>
      <c r="PCO213" s="130"/>
      <c r="PCQ213" s="306"/>
      <c r="PCS213" s="307"/>
      <c r="PCV213" s="266"/>
      <c r="PCX213" s="288"/>
      <c r="PCY213" s="288"/>
      <c r="PCZ213" s="288"/>
      <c r="PDA213" s="308"/>
      <c r="PDB213" s="308"/>
      <c r="PDC213" s="49"/>
      <c r="PDG213" s="158"/>
      <c r="PDO213" s="42"/>
      <c r="PDP213" s="42"/>
      <c r="PDQ213" s="130"/>
      <c r="PDR213" s="130"/>
      <c r="PDT213" s="306"/>
      <c r="PDV213" s="307"/>
      <c r="PDY213" s="266"/>
      <c r="PEA213" s="288"/>
      <c r="PEB213" s="288"/>
      <c r="PEC213" s="288"/>
      <c r="PED213" s="308"/>
      <c r="PEE213" s="308"/>
      <c r="PEF213" s="49"/>
      <c r="PEJ213" s="158"/>
      <c r="PER213" s="42"/>
      <c r="PES213" s="42"/>
      <c r="PET213" s="130"/>
      <c r="PEU213" s="130"/>
      <c r="PEW213" s="306"/>
      <c r="PEY213" s="307"/>
      <c r="PFB213" s="266"/>
      <c r="PFD213" s="288"/>
      <c r="PFE213" s="288"/>
      <c r="PFF213" s="288"/>
      <c r="PFG213" s="308"/>
      <c r="PFH213" s="308"/>
      <c r="PFI213" s="49"/>
      <c r="PFM213" s="158"/>
      <c r="PFU213" s="42"/>
      <c r="PFV213" s="42"/>
      <c r="PFW213" s="130"/>
      <c r="PFX213" s="130"/>
      <c r="PFZ213" s="306"/>
      <c r="PGB213" s="307"/>
      <c r="PGE213" s="266"/>
      <c r="PGG213" s="288"/>
      <c r="PGH213" s="288"/>
      <c r="PGI213" s="288"/>
      <c r="PGJ213" s="308"/>
      <c r="PGK213" s="308"/>
      <c r="PGL213" s="49"/>
      <c r="PGP213" s="158"/>
      <c r="PGX213" s="42"/>
      <c r="PGY213" s="42"/>
      <c r="PGZ213" s="130"/>
      <c r="PHA213" s="130"/>
      <c r="PHC213" s="306"/>
      <c r="PHE213" s="307"/>
      <c r="PHH213" s="266"/>
      <c r="PHJ213" s="288"/>
      <c r="PHK213" s="288"/>
      <c r="PHL213" s="288"/>
      <c r="PHM213" s="308"/>
      <c r="PHN213" s="308"/>
      <c r="PHO213" s="49"/>
      <c r="PHS213" s="158"/>
      <c r="PIA213" s="42"/>
      <c r="PIB213" s="42"/>
      <c r="PIC213" s="130"/>
      <c r="PID213" s="130"/>
      <c r="PIF213" s="306"/>
      <c r="PIH213" s="307"/>
      <c r="PIK213" s="266"/>
      <c r="PIM213" s="288"/>
      <c r="PIN213" s="288"/>
      <c r="PIO213" s="288"/>
      <c r="PIP213" s="308"/>
      <c r="PIQ213" s="308"/>
      <c r="PIR213" s="49"/>
      <c r="PIV213" s="158"/>
      <c r="PJD213" s="42"/>
      <c r="PJE213" s="42"/>
      <c r="PJF213" s="130"/>
      <c r="PJG213" s="130"/>
      <c r="PJI213" s="306"/>
      <c r="PJK213" s="307"/>
      <c r="PJN213" s="266"/>
      <c r="PJP213" s="288"/>
      <c r="PJQ213" s="288"/>
      <c r="PJR213" s="288"/>
      <c r="PJS213" s="308"/>
      <c r="PJT213" s="308"/>
      <c r="PJU213" s="49"/>
      <c r="PJY213" s="158"/>
      <c r="PKG213" s="42"/>
      <c r="PKH213" s="42"/>
      <c r="PKI213" s="130"/>
      <c r="PKJ213" s="130"/>
      <c r="PKL213" s="306"/>
      <c r="PKN213" s="307"/>
      <c r="PKQ213" s="266"/>
      <c r="PKS213" s="288"/>
      <c r="PKT213" s="288"/>
      <c r="PKU213" s="288"/>
      <c r="PKV213" s="308"/>
      <c r="PKW213" s="308"/>
      <c r="PKX213" s="49"/>
      <c r="PLB213" s="158"/>
      <c r="PLJ213" s="42"/>
      <c r="PLK213" s="42"/>
      <c r="PLL213" s="130"/>
      <c r="PLM213" s="130"/>
      <c r="PLO213" s="306"/>
      <c r="PLQ213" s="307"/>
      <c r="PLT213" s="266"/>
      <c r="PLV213" s="288"/>
      <c r="PLW213" s="288"/>
      <c r="PLX213" s="288"/>
      <c r="PLY213" s="308"/>
      <c r="PLZ213" s="308"/>
      <c r="PMA213" s="49"/>
      <c r="PME213" s="158"/>
      <c r="PMM213" s="42"/>
      <c r="PMN213" s="42"/>
      <c r="PMO213" s="130"/>
      <c r="PMP213" s="130"/>
      <c r="PMR213" s="306"/>
      <c r="PMT213" s="307"/>
      <c r="PMW213" s="266"/>
      <c r="PMY213" s="288"/>
      <c r="PMZ213" s="288"/>
      <c r="PNA213" s="288"/>
      <c r="PNB213" s="308"/>
      <c r="PNC213" s="308"/>
      <c r="PND213" s="49"/>
      <c r="PNH213" s="158"/>
      <c r="PNP213" s="42"/>
      <c r="PNQ213" s="42"/>
      <c r="PNR213" s="130"/>
      <c r="PNS213" s="130"/>
      <c r="PNU213" s="306"/>
      <c r="PNW213" s="307"/>
      <c r="PNZ213" s="266"/>
      <c r="POB213" s="288"/>
      <c r="POC213" s="288"/>
      <c r="POD213" s="288"/>
      <c r="POE213" s="308"/>
      <c r="POF213" s="308"/>
      <c r="POG213" s="49"/>
      <c r="POK213" s="158"/>
      <c r="POS213" s="42"/>
      <c r="POT213" s="42"/>
      <c r="POU213" s="130"/>
      <c r="POV213" s="130"/>
      <c r="POX213" s="306"/>
      <c r="POZ213" s="307"/>
      <c r="PPC213" s="266"/>
      <c r="PPE213" s="288"/>
      <c r="PPF213" s="288"/>
      <c r="PPG213" s="288"/>
      <c r="PPH213" s="308"/>
      <c r="PPI213" s="308"/>
      <c r="PPJ213" s="49"/>
      <c r="PPN213" s="158"/>
      <c r="PPV213" s="42"/>
      <c r="PPW213" s="42"/>
      <c r="PPX213" s="130"/>
      <c r="PPY213" s="130"/>
      <c r="PQA213" s="306"/>
      <c r="PQC213" s="307"/>
      <c r="PQF213" s="266"/>
      <c r="PQH213" s="288"/>
      <c r="PQI213" s="288"/>
      <c r="PQJ213" s="288"/>
      <c r="PQK213" s="308"/>
      <c r="PQL213" s="308"/>
      <c r="PQM213" s="49"/>
      <c r="PQQ213" s="158"/>
      <c r="PQY213" s="42"/>
      <c r="PQZ213" s="42"/>
      <c r="PRA213" s="130"/>
      <c r="PRB213" s="130"/>
      <c r="PRD213" s="306"/>
      <c r="PRF213" s="307"/>
      <c r="PRI213" s="266"/>
      <c r="PRK213" s="288"/>
      <c r="PRL213" s="288"/>
      <c r="PRM213" s="288"/>
      <c r="PRN213" s="308"/>
      <c r="PRO213" s="308"/>
      <c r="PRP213" s="49"/>
      <c r="PRT213" s="158"/>
      <c r="PSB213" s="42"/>
      <c r="PSC213" s="42"/>
      <c r="PSD213" s="130"/>
      <c r="PSE213" s="130"/>
      <c r="PSG213" s="306"/>
      <c r="PSI213" s="307"/>
      <c r="PSL213" s="266"/>
      <c r="PSN213" s="288"/>
      <c r="PSO213" s="288"/>
      <c r="PSP213" s="288"/>
      <c r="PSQ213" s="308"/>
      <c r="PSR213" s="308"/>
      <c r="PSS213" s="49"/>
      <c r="PSW213" s="158"/>
      <c r="PTE213" s="42"/>
      <c r="PTF213" s="42"/>
      <c r="PTG213" s="130"/>
      <c r="PTH213" s="130"/>
      <c r="PTJ213" s="306"/>
      <c r="PTL213" s="307"/>
      <c r="PTO213" s="266"/>
      <c r="PTQ213" s="288"/>
      <c r="PTR213" s="288"/>
      <c r="PTS213" s="288"/>
      <c r="PTT213" s="308"/>
      <c r="PTU213" s="308"/>
      <c r="PTV213" s="49"/>
      <c r="PTZ213" s="158"/>
      <c r="PUH213" s="42"/>
      <c r="PUI213" s="42"/>
      <c r="PUJ213" s="130"/>
      <c r="PUK213" s="130"/>
      <c r="PUM213" s="306"/>
      <c r="PUO213" s="307"/>
      <c r="PUR213" s="266"/>
      <c r="PUT213" s="288"/>
      <c r="PUU213" s="288"/>
      <c r="PUV213" s="288"/>
      <c r="PUW213" s="308"/>
      <c r="PUX213" s="308"/>
      <c r="PUY213" s="49"/>
      <c r="PVC213" s="158"/>
      <c r="PVK213" s="42"/>
      <c r="PVL213" s="42"/>
      <c r="PVM213" s="130"/>
      <c r="PVN213" s="130"/>
      <c r="PVP213" s="306"/>
      <c r="PVR213" s="307"/>
      <c r="PVU213" s="266"/>
      <c r="PVW213" s="288"/>
      <c r="PVX213" s="288"/>
      <c r="PVY213" s="288"/>
      <c r="PVZ213" s="308"/>
      <c r="PWA213" s="308"/>
      <c r="PWB213" s="49"/>
      <c r="PWF213" s="158"/>
      <c r="PWN213" s="42"/>
      <c r="PWO213" s="42"/>
      <c r="PWP213" s="130"/>
      <c r="PWQ213" s="130"/>
      <c r="PWS213" s="306"/>
      <c r="PWU213" s="307"/>
      <c r="PWX213" s="266"/>
      <c r="PWZ213" s="288"/>
      <c r="PXA213" s="288"/>
      <c r="PXB213" s="288"/>
      <c r="PXC213" s="308"/>
      <c r="PXD213" s="308"/>
      <c r="PXE213" s="49"/>
      <c r="PXI213" s="158"/>
      <c r="PXQ213" s="42"/>
      <c r="PXR213" s="42"/>
      <c r="PXS213" s="130"/>
      <c r="PXT213" s="130"/>
      <c r="PXV213" s="306"/>
      <c r="PXX213" s="307"/>
      <c r="PYA213" s="266"/>
      <c r="PYC213" s="288"/>
      <c r="PYD213" s="288"/>
      <c r="PYE213" s="288"/>
      <c r="PYF213" s="308"/>
      <c r="PYG213" s="308"/>
      <c r="PYH213" s="49"/>
      <c r="PYL213" s="158"/>
      <c r="PYT213" s="42"/>
      <c r="PYU213" s="42"/>
      <c r="PYV213" s="130"/>
      <c r="PYW213" s="130"/>
      <c r="PYY213" s="306"/>
      <c r="PZA213" s="307"/>
      <c r="PZD213" s="266"/>
      <c r="PZF213" s="288"/>
      <c r="PZG213" s="288"/>
      <c r="PZH213" s="288"/>
      <c r="PZI213" s="308"/>
      <c r="PZJ213" s="308"/>
      <c r="PZK213" s="49"/>
      <c r="PZO213" s="158"/>
      <c r="PZW213" s="42"/>
      <c r="PZX213" s="42"/>
      <c r="PZY213" s="130"/>
      <c r="PZZ213" s="130"/>
      <c r="QAB213" s="306"/>
      <c r="QAD213" s="307"/>
      <c r="QAG213" s="266"/>
      <c r="QAI213" s="288"/>
      <c r="QAJ213" s="288"/>
      <c r="QAK213" s="288"/>
      <c r="QAL213" s="308"/>
      <c r="QAM213" s="308"/>
      <c r="QAN213" s="49"/>
      <c r="QAR213" s="158"/>
      <c r="QAZ213" s="42"/>
      <c r="QBA213" s="42"/>
      <c r="QBB213" s="130"/>
      <c r="QBC213" s="130"/>
      <c r="QBE213" s="306"/>
      <c r="QBG213" s="307"/>
      <c r="QBJ213" s="266"/>
      <c r="QBL213" s="288"/>
      <c r="QBM213" s="288"/>
      <c r="QBN213" s="288"/>
      <c r="QBO213" s="308"/>
      <c r="QBP213" s="308"/>
      <c r="QBQ213" s="49"/>
      <c r="QBU213" s="158"/>
      <c r="QCC213" s="42"/>
      <c r="QCD213" s="42"/>
      <c r="QCE213" s="130"/>
      <c r="QCF213" s="130"/>
      <c r="QCH213" s="306"/>
      <c r="QCJ213" s="307"/>
      <c r="QCM213" s="266"/>
      <c r="QCO213" s="288"/>
      <c r="QCP213" s="288"/>
      <c r="QCQ213" s="288"/>
      <c r="QCR213" s="308"/>
      <c r="QCS213" s="308"/>
      <c r="QCT213" s="49"/>
      <c r="QCX213" s="158"/>
      <c r="QDF213" s="42"/>
      <c r="QDG213" s="42"/>
      <c r="QDH213" s="130"/>
      <c r="QDI213" s="130"/>
      <c r="QDK213" s="306"/>
      <c r="QDM213" s="307"/>
      <c r="QDP213" s="266"/>
      <c r="QDR213" s="288"/>
      <c r="QDS213" s="288"/>
      <c r="QDT213" s="288"/>
      <c r="QDU213" s="308"/>
      <c r="QDV213" s="308"/>
      <c r="QDW213" s="49"/>
      <c r="QEA213" s="158"/>
      <c r="QEI213" s="42"/>
      <c r="QEJ213" s="42"/>
      <c r="QEK213" s="130"/>
      <c r="QEL213" s="130"/>
      <c r="QEN213" s="306"/>
      <c r="QEP213" s="307"/>
      <c r="QES213" s="266"/>
      <c r="QEU213" s="288"/>
      <c r="QEV213" s="288"/>
      <c r="QEW213" s="288"/>
      <c r="QEX213" s="308"/>
      <c r="QEY213" s="308"/>
      <c r="QEZ213" s="49"/>
      <c r="QFD213" s="158"/>
      <c r="QFL213" s="42"/>
      <c r="QFM213" s="42"/>
      <c r="QFN213" s="130"/>
      <c r="QFO213" s="130"/>
      <c r="QFQ213" s="306"/>
      <c r="QFS213" s="307"/>
      <c r="QFV213" s="266"/>
      <c r="QFX213" s="288"/>
      <c r="QFY213" s="288"/>
      <c r="QFZ213" s="288"/>
      <c r="QGA213" s="308"/>
      <c r="QGB213" s="308"/>
      <c r="QGC213" s="49"/>
      <c r="QGG213" s="158"/>
      <c r="QGO213" s="42"/>
      <c r="QGP213" s="42"/>
      <c r="QGQ213" s="130"/>
      <c r="QGR213" s="130"/>
      <c r="QGT213" s="306"/>
      <c r="QGV213" s="307"/>
      <c r="QGY213" s="266"/>
      <c r="QHA213" s="288"/>
      <c r="QHB213" s="288"/>
      <c r="QHC213" s="288"/>
      <c r="QHD213" s="308"/>
      <c r="QHE213" s="308"/>
      <c r="QHF213" s="49"/>
      <c r="QHJ213" s="158"/>
      <c r="QHR213" s="42"/>
      <c r="QHS213" s="42"/>
      <c r="QHT213" s="130"/>
      <c r="QHU213" s="130"/>
      <c r="QHW213" s="306"/>
      <c r="QHY213" s="307"/>
      <c r="QIB213" s="266"/>
      <c r="QID213" s="288"/>
      <c r="QIE213" s="288"/>
      <c r="QIF213" s="288"/>
      <c r="QIG213" s="308"/>
      <c r="QIH213" s="308"/>
      <c r="QII213" s="49"/>
      <c r="QIM213" s="158"/>
      <c r="QIU213" s="42"/>
      <c r="QIV213" s="42"/>
      <c r="QIW213" s="130"/>
      <c r="QIX213" s="130"/>
      <c r="QIZ213" s="306"/>
      <c r="QJB213" s="307"/>
      <c r="QJE213" s="266"/>
      <c r="QJG213" s="288"/>
      <c r="QJH213" s="288"/>
      <c r="QJI213" s="288"/>
      <c r="QJJ213" s="308"/>
      <c r="QJK213" s="308"/>
      <c r="QJL213" s="49"/>
      <c r="QJP213" s="158"/>
      <c r="QJX213" s="42"/>
      <c r="QJY213" s="42"/>
      <c r="QJZ213" s="130"/>
      <c r="QKA213" s="130"/>
      <c r="QKC213" s="306"/>
      <c r="QKE213" s="307"/>
      <c r="QKH213" s="266"/>
      <c r="QKJ213" s="288"/>
      <c r="QKK213" s="288"/>
      <c r="QKL213" s="288"/>
      <c r="QKM213" s="308"/>
      <c r="QKN213" s="308"/>
      <c r="QKO213" s="49"/>
      <c r="QKS213" s="158"/>
      <c r="QLA213" s="42"/>
      <c r="QLB213" s="42"/>
      <c r="QLC213" s="130"/>
      <c r="QLD213" s="130"/>
      <c r="QLF213" s="306"/>
      <c r="QLH213" s="307"/>
      <c r="QLK213" s="266"/>
      <c r="QLM213" s="288"/>
      <c r="QLN213" s="288"/>
      <c r="QLO213" s="288"/>
      <c r="QLP213" s="308"/>
      <c r="QLQ213" s="308"/>
      <c r="QLR213" s="49"/>
      <c r="QLV213" s="158"/>
      <c r="QMD213" s="42"/>
      <c r="QME213" s="42"/>
      <c r="QMF213" s="130"/>
      <c r="QMG213" s="130"/>
      <c r="QMI213" s="306"/>
      <c r="QMK213" s="307"/>
      <c r="QMN213" s="266"/>
      <c r="QMP213" s="288"/>
      <c r="QMQ213" s="288"/>
      <c r="QMR213" s="288"/>
      <c r="QMS213" s="308"/>
      <c r="QMT213" s="308"/>
      <c r="QMU213" s="49"/>
      <c r="QMY213" s="158"/>
      <c r="QNG213" s="42"/>
      <c r="QNH213" s="42"/>
      <c r="QNI213" s="130"/>
      <c r="QNJ213" s="130"/>
      <c r="QNL213" s="306"/>
      <c r="QNN213" s="307"/>
      <c r="QNQ213" s="266"/>
      <c r="QNS213" s="288"/>
      <c r="QNT213" s="288"/>
      <c r="QNU213" s="288"/>
      <c r="QNV213" s="308"/>
      <c r="QNW213" s="308"/>
      <c r="QNX213" s="49"/>
      <c r="QOB213" s="158"/>
      <c r="QOJ213" s="42"/>
      <c r="QOK213" s="42"/>
      <c r="QOL213" s="130"/>
      <c r="QOM213" s="130"/>
      <c r="QOO213" s="306"/>
      <c r="QOQ213" s="307"/>
      <c r="QOT213" s="266"/>
      <c r="QOV213" s="288"/>
      <c r="QOW213" s="288"/>
      <c r="QOX213" s="288"/>
      <c r="QOY213" s="308"/>
      <c r="QOZ213" s="308"/>
      <c r="QPA213" s="49"/>
      <c r="QPE213" s="158"/>
      <c r="QPM213" s="42"/>
      <c r="QPN213" s="42"/>
      <c r="QPO213" s="130"/>
      <c r="QPP213" s="130"/>
      <c r="QPR213" s="306"/>
      <c r="QPT213" s="307"/>
      <c r="QPW213" s="266"/>
      <c r="QPY213" s="288"/>
      <c r="QPZ213" s="288"/>
      <c r="QQA213" s="288"/>
      <c r="QQB213" s="308"/>
      <c r="QQC213" s="308"/>
      <c r="QQD213" s="49"/>
      <c r="QQH213" s="158"/>
      <c r="QQP213" s="42"/>
      <c r="QQQ213" s="42"/>
      <c r="QQR213" s="130"/>
      <c r="QQS213" s="130"/>
      <c r="QQU213" s="306"/>
      <c r="QQW213" s="307"/>
      <c r="QQZ213" s="266"/>
      <c r="QRB213" s="288"/>
      <c r="QRC213" s="288"/>
      <c r="QRD213" s="288"/>
      <c r="QRE213" s="308"/>
      <c r="QRF213" s="308"/>
      <c r="QRG213" s="49"/>
      <c r="QRK213" s="158"/>
      <c r="QRS213" s="42"/>
      <c r="QRT213" s="42"/>
      <c r="QRU213" s="130"/>
      <c r="QRV213" s="130"/>
      <c r="QRX213" s="306"/>
      <c r="QRZ213" s="307"/>
      <c r="QSC213" s="266"/>
      <c r="QSE213" s="288"/>
      <c r="QSF213" s="288"/>
      <c r="QSG213" s="288"/>
      <c r="QSH213" s="308"/>
      <c r="QSI213" s="308"/>
      <c r="QSJ213" s="49"/>
      <c r="QSN213" s="158"/>
      <c r="QSV213" s="42"/>
      <c r="QSW213" s="42"/>
      <c r="QSX213" s="130"/>
      <c r="QSY213" s="130"/>
      <c r="QTA213" s="306"/>
      <c r="QTC213" s="307"/>
      <c r="QTF213" s="266"/>
      <c r="QTH213" s="288"/>
      <c r="QTI213" s="288"/>
      <c r="QTJ213" s="288"/>
      <c r="QTK213" s="308"/>
      <c r="QTL213" s="308"/>
      <c r="QTM213" s="49"/>
      <c r="QTQ213" s="158"/>
      <c r="QTY213" s="42"/>
      <c r="QTZ213" s="42"/>
      <c r="QUA213" s="130"/>
      <c r="QUB213" s="130"/>
      <c r="QUD213" s="306"/>
      <c r="QUF213" s="307"/>
      <c r="QUI213" s="266"/>
      <c r="QUK213" s="288"/>
      <c r="QUL213" s="288"/>
      <c r="QUM213" s="288"/>
      <c r="QUN213" s="308"/>
      <c r="QUO213" s="308"/>
      <c r="QUP213" s="49"/>
      <c r="QUT213" s="158"/>
      <c r="QVB213" s="42"/>
      <c r="QVC213" s="42"/>
      <c r="QVD213" s="130"/>
      <c r="QVE213" s="130"/>
      <c r="QVG213" s="306"/>
      <c r="QVI213" s="307"/>
      <c r="QVL213" s="266"/>
      <c r="QVN213" s="288"/>
      <c r="QVO213" s="288"/>
      <c r="QVP213" s="288"/>
      <c r="QVQ213" s="308"/>
      <c r="QVR213" s="308"/>
      <c r="QVS213" s="49"/>
      <c r="QVW213" s="158"/>
      <c r="QWE213" s="42"/>
      <c r="QWF213" s="42"/>
      <c r="QWG213" s="130"/>
      <c r="QWH213" s="130"/>
      <c r="QWJ213" s="306"/>
      <c r="QWL213" s="307"/>
      <c r="QWO213" s="266"/>
      <c r="QWQ213" s="288"/>
      <c r="QWR213" s="288"/>
      <c r="QWS213" s="288"/>
      <c r="QWT213" s="308"/>
      <c r="QWU213" s="308"/>
      <c r="QWV213" s="49"/>
      <c r="QWZ213" s="158"/>
      <c r="QXH213" s="42"/>
      <c r="QXI213" s="42"/>
      <c r="QXJ213" s="130"/>
      <c r="QXK213" s="130"/>
      <c r="QXM213" s="306"/>
      <c r="QXO213" s="307"/>
      <c r="QXR213" s="266"/>
      <c r="QXT213" s="288"/>
      <c r="QXU213" s="288"/>
      <c r="QXV213" s="288"/>
      <c r="QXW213" s="308"/>
      <c r="QXX213" s="308"/>
      <c r="QXY213" s="49"/>
      <c r="QYC213" s="158"/>
      <c r="QYK213" s="42"/>
      <c r="QYL213" s="42"/>
      <c r="QYM213" s="130"/>
      <c r="QYN213" s="130"/>
      <c r="QYP213" s="306"/>
      <c r="QYR213" s="307"/>
      <c r="QYU213" s="266"/>
      <c r="QYW213" s="288"/>
      <c r="QYX213" s="288"/>
      <c r="QYY213" s="288"/>
      <c r="QYZ213" s="308"/>
      <c r="QZA213" s="308"/>
      <c r="QZB213" s="49"/>
      <c r="QZF213" s="158"/>
      <c r="QZN213" s="42"/>
      <c r="QZO213" s="42"/>
      <c r="QZP213" s="130"/>
      <c r="QZQ213" s="130"/>
      <c r="QZS213" s="306"/>
      <c r="QZU213" s="307"/>
      <c r="QZX213" s="266"/>
      <c r="QZZ213" s="288"/>
      <c r="RAA213" s="288"/>
      <c r="RAB213" s="288"/>
      <c r="RAC213" s="308"/>
      <c r="RAD213" s="308"/>
      <c r="RAE213" s="49"/>
      <c r="RAI213" s="158"/>
      <c r="RAQ213" s="42"/>
      <c r="RAR213" s="42"/>
      <c r="RAS213" s="130"/>
      <c r="RAT213" s="130"/>
      <c r="RAV213" s="306"/>
      <c r="RAX213" s="307"/>
      <c r="RBA213" s="266"/>
      <c r="RBC213" s="288"/>
      <c r="RBD213" s="288"/>
      <c r="RBE213" s="288"/>
      <c r="RBF213" s="308"/>
      <c r="RBG213" s="308"/>
      <c r="RBH213" s="49"/>
      <c r="RBL213" s="158"/>
      <c r="RBT213" s="42"/>
      <c r="RBU213" s="42"/>
      <c r="RBV213" s="130"/>
      <c r="RBW213" s="130"/>
      <c r="RBY213" s="306"/>
      <c r="RCA213" s="307"/>
      <c r="RCD213" s="266"/>
      <c r="RCF213" s="288"/>
      <c r="RCG213" s="288"/>
      <c r="RCH213" s="288"/>
      <c r="RCI213" s="308"/>
      <c r="RCJ213" s="308"/>
      <c r="RCK213" s="49"/>
      <c r="RCO213" s="158"/>
      <c r="RCW213" s="42"/>
      <c r="RCX213" s="42"/>
      <c r="RCY213" s="130"/>
      <c r="RCZ213" s="130"/>
      <c r="RDB213" s="306"/>
      <c r="RDD213" s="307"/>
      <c r="RDG213" s="266"/>
      <c r="RDI213" s="288"/>
      <c r="RDJ213" s="288"/>
      <c r="RDK213" s="288"/>
      <c r="RDL213" s="308"/>
      <c r="RDM213" s="308"/>
      <c r="RDN213" s="49"/>
      <c r="RDR213" s="158"/>
      <c r="RDZ213" s="42"/>
      <c r="REA213" s="42"/>
      <c r="REB213" s="130"/>
      <c r="REC213" s="130"/>
      <c r="REE213" s="306"/>
      <c r="REG213" s="307"/>
      <c r="REJ213" s="266"/>
      <c r="REL213" s="288"/>
      <c r="REM213" s="288"/>
      <c r="REN213" s="288"/>
      <c r="REO213" s="308"/>
      <c r="REP213" s="308"/>
      <c r="REQ213" s="49"/>
      <c r="REU213" s="158"/>
      <c r="RFC213" s="42"/>
      <c r="RFD213" s="42"/>
      <c r="RFE213" s="130"/>
      <c r="RFF213" s="130"/>
      <c r="RFH213" s="306"/>
      <c r="RFJ213" s="307"/>
      <c r="RFM213" s="266"/>
      <c r="RFO213" s="288"/>
      <c r="RFP213" s="288"/>
      <c r="RFQ213" s="288"/>
      <c r="RFR213" s="308"/>
      <c r="RFS213" s="308"/>
      <c r="RFT213" s="49"/>
      <c r="RFX213" s="158"/>
      <c r="RGF213" s="42"/>
      <c r="RGG213" s="42"/>
      <c r="RGH213" s="130"/>
      <c r="RGI213" s="130"/>
      <c r="RGK213" s="306"/>
      <c r="RGM213" s="307"/>
      <c r="RGP213" s="266"/>
      <c r="RGR213" s="288"/>
      <c r="RGS213" s="288"/>
      <c r="RGT213" s="288"/>
      <c r="RGU213" s="308"/>
      <c r="RGV213" s="308"/>
      <c r="RGW213" s="49"/>
      <c r="RHA213" s="158"/>
      <c r="RHI213" s="42"/>
      <c r="RHJ213" s="42"/>
      <c r="RHK213" s="130"/>
      <c r="RHL213" s="130"/>
      <c r="RHN213" s="306"/>
      <c r="RHP213" s="307"/>
      <c r="RHS213" s="266"/>
      <c r="RHU213" s="288"/>
      <c r="RHV213" s="288"/>
      <c r="RHW213" s="288"/>
      <c r="RHX213" s="308"/>
      <c r="RHY213" s="308"/>
      <c r="RHZ213" s="49"/>
      <c r="RID213" s="158"/>
      <c r="RIL213" s="42"/>
      <c r="RIM213" s="42"/>
      <c r="RIN213" s="130"/>
      <c r="RIO213" s="130"/>
      <c r="RIQ213" s="306"/>
      <c r="RIS213" s="307"/>
      <c r="RIV213" s="266"/>
      <c r="RIX213" s="288"/>
      <c r="RIY213" s="288"/>
      <c r="RIZ213" s="288"/>
      <c r="RJA213" s="308"/>
      <c r="RJB213" s="308"/>
      <c r="RJC213" s="49"/>
      <c r="RJG213" s="158"/>
      <c r="RJO213" s="42"/>
      <c r="RJP213" s="42"/>
      <c r="RJQ213" s="130"/>
      <c r="RJR213" s="130"/>
      <c r="RJT213" s="306"/>
      <c r="RJV213" s="307"/>
      <c r="RJY213" s="266"/>
      <c r="RKA213" s="288"/>
      <c r="RKB213" s="288"/>
      <c r="RKC213" s="288"/>
      <c r="RKD213" s="308"/>
      <c r="RKE213" s="308"/>
      <c r="RKF213" s="49"/>
      <c r="RKJ213" s="158"/>
      <c r="RKR213" s="42"/>
      <c r="RKS213" s="42"/>
      <c r="RKT213" s="130"/>
      <c r="RKU213" s="130"/>
      <c r="RKW213" s="306"/>
      <c r="RKY213" s="307"/>
      <c r="RLB213" s="266"/>
      <c r="RLD213" s="288"/>
      <c r="RLE213" s="288"/>
      <c r="RLF213" s="288"/>
      <c r="RLG213" s="308"/>
      <c r="RLH213" s="308"/>
      <c r="RLI213" s="49"/>
      <c r="RLM213" s="158"/>
      <c r="RLU213" s="42"/>
      <c r="RLV213" s="42"/>
      <c r="RLW213" s="130"/>
      <c r="RLX213" s="130"/>
      <c r="RLZ213" s="306"/>
      <c r="RMB213" s="307"/>
      <c r="RME213" s="266"/>
      <c r="RMG213" s="288"/>
      <c r="RMH213" s="288"/>
      <c r="RMI213" s="288"/>
      <c r="RMJ213" s="308"/>
      <c r="RMK213" s="308"/>
      <c r="RML213" s="49"/>
      <c r="RMP213" s="158"/>
      <c r="RMX213" s="42"/>
      <c r="RMY213" s="42"/>
      <c r="RMZ213" s="130"/>
      <c r="RNA213" s="130"/>
      <c r="RNC213" s="306"/>
      <c r="RNE213" s="307"/>
      <c r="RNH213" s="266"/>
      <c r="RNJ213" s="288"/>
      <c r="RNK213" s="288"/>
      <c r="RNL213" s="288"/>
      <c r="RNM213" s="308"/>
      <c r="RNN213" s="308"/>
      <c r="RNO213" s="49"/>
      <c r="RNS213" s="158"/>
      <c r="ROA213" s="42"/>
      <c r="ROB213" s="42"/>
      <c r="ROC213" s="130"/>
      <c r="ROD213" s="130"/>
      <c r="ROF213" s="306"/>
      <c r="ROH213" s="307"/>
      <c r="ROK213" s="266"/>
      <c r="ROM213" s="288"/>
      <c r="RON213" s="288"/>
      <c r="ROO213" s="288"/>
      <c r="ROP213" s="308"/>
      <c r="ROQ213" s="308"/>
      <c r="ROR213" s="49"/>
      <c r="ROV213" s="158"/>
      <c r="RPD213" s="42"/>
      <c r="RPE213" s="42"/>
      <c r="RPF213" s="130"/>
      <c r="RPG213" s="130"/>
      <c r="RPI213" s="306"/>
      <c r="RPK213" s="307"/>
      <c r="RPN213" s="266"/>
      <c r="RPP213" s="288"/>
      <c r="RPQ213" s="288"/>
      <c r="RPR213" s="288"/>
      <c r="RPS213" s="308"/>
      <c r="RPT213" s="308"/>
      <c r="RPU213" s="49"/>
      <c r="RPY213" s="158"/>
      <c r="RQG213" s="42"/>
      <c r="RQH213" s="42"/>
      <c r="RQI213" s="130"/>
      <c r="RQJ213" s="130"/>
      <c r="RQL213" s="306"/>
      <c r="RQN213" s="307"/>
      <c r="RQQ213" s="266"/>
      <c r="RQS213" s="288"/>
      <c r="RQT213" s="288"/>
      <c r="RQU213" s="288"/>
      <c r="RQV213" s="308"/>
      <c r="RQW213" s="308"/>
      <c r="RQX213" s="49"/>
      <c r="RRB213" s="158"/>
      <c r="RRJ213" s="42"/>
      <c r="RRK213" s="42"/>
      <c r="RRL213" s="130"/>
      <c r="RRM213" s="130"/>
      <c r="RRO213" s="306"/>
      <c r="RRQ213" s="307"/>
      <c r="RRT213" s="266"/>
      <c r="RRV213" s="288"/>
      <c r="RRW213" s="288"/>
      <c r="RRX213" s="288"/>
      <c r="RRY213" s="308"/>
      <c r="RRZ213" s="308"/>
      <c r="RSA213" s="49"/>
      <c r="RSE213" s="158"/>
      <c r="RSM213" s="42"/>
      <c r="RSN213" s="42"/>
      <c r="RSO213" s="130"/>
      <c r="RSP213" s="130"/>
      <c r="RSR213" s="306"/>
      <c r="RST213" s="307"/>
      <c r="RSW213" s="266"/>
      <c r="RSY213" s="288"/>
      <c r="RSZ213" s="288"/>
      <c r="RTA213" s="288"/>
      <c r="RTB213" s="308"/>
      <c r="RTC213" s="308"/>
      <c r="RTD213" s="49"/>
      <c r="RTH213" s="158"/>
      <c r="RTP213" s="42"/>
      <c r="RTQ213" s="42"/>
      <c r="RTR213" s="130"/>
      <c r="RTS213" s="130"/>
      <c r="RTU213" s="306"/>
      <c r="RTW213" s="307"/>
      <c r="RTZ213" s="266"/>
      <c r="RUB213" s="288"/>
      <c r="RUC213" s="288"/>
      <c r="RUD213" s="288"/>
      <c r="RUE213" s="308"/>
      <c r="RUF213" s="308"/>
      <c r="RUG213" s="49"/>
      <c r="RUK213" s="158"/>
      <c r="RUS213" s="42"/>
      <c r="RUT213" s="42"/>
      <c r="RUU213" s="130"/>
      <c r="RUV213" s="130"/>
      <c r="RUX213" s="306"/>
      <c r="RUZ213" s="307"/>
      <c r="RVC213" s="266"/>
      <c r="RVE213" s="288"/>
      <c r="RVF213" s="288"/>
      <c r="RVG213" s="288"/>
      <c r="RVH213" s="308"/>
      <c r="RVI213" s="308"/>
      <c r="RVJ213" s="49"/>
      <c r="RVN213" s="158"/>
      <c r="RVV213" s="42"/>
      <c r="RVW213" s="42"/>
      <c r="RVX213" s="130"/>
      <c r="RVY213" s="130"/>
      <c r="RWA213" s="306"/>
      <c r="RWC213" s="307"/>
      <c r="RWF213" s="266"/>
      <c r="RWH213" s="288"/>
      <c r="RWI213" s="288"/>
      <c r="RWJ213" s="288"/>
      <c r="RWK213" s="308"/>
      <c r="RWL213" s="308"/>
      <c r="RWM213" s="49"/>
      <c r="RWQ213" s="158"/>
      <c r="RWY213" s="42"/>
      <c r="RWZ213" s="42"/>
      <c r="RXA213" s="130"/>
      <c r="RXB213" s="130"/>
      <c r="RXD213" s="306"/>
      <c r="RXF213" s="307"/>
      <c r="RXI213" s="266"/>
      <c r="RXK213" s="288"/>
      <c r="RXL213" s="288"/>
      <c r="RXM213" s="288"/>
      <c r="RXN213" s="308"/>
      <c r="RXO213" s="308"/>
      <c r="RXP213" s="49"/>
      <c r="RXT213" s="158"/>
      <c r="RYB213" s="42"/>
      <c r="RYC213" s="42"/>
      <c r="RYD213" s="130"/>
      <c r="RYE213" s="130"/>
      <c r="RYG213" s="306"/>
      <c r="RYI213" s="307"/>
      <c r="RYL213" s="266"/>
      <c r="RYN213" s="288"/>
      <c r="RYO213" s="288"/>
      <c r="RYP213" s="288"/>
      <c r="RYQ213" s="308"/>
      <c r="RYR213" s="308"/>
      <c r="RYS213" s="49"/>
      <c r="RYW213" s="158"/>
      <c r="RZE213" s="42"/>
      <c r="RZF213" s="42"/>
      <c r="RZG213" s="130"/>
      <c r="RZH213" s="130"/>
      <c r="RZJ213" s="306"/>
      <c r="RZL213" s="307"/>
      <c r="RZO213" s="266"/>
      <c r="RZQ213" s="288"/>
      <c r="RZR213" s="288"/>
      <c r="RZS213" s="288"/>
      <c r="RZT213" s="308"/>
      <c r="RZU213" s="308"/>
      <c r="RZV213" s="49"/>
      <c r="RZZ213" s="158"/>
      <c r="SAH213" s="42"/>
      <c r="SAI213" s="42"/>
      <c r="SAJ213" s="130"/>
      <c r="SAK213" s="130"/>
      <c r="SAM213" s="306"/>
      <c r="SAO213" s="307"/>
      <c r="SAR213" s="266"/>
      <c r="SAT213" s="288"/>
      <c r="SAU213" s="288"/>
      <c r="SAV213" s="288"/>
      <c r="SAW213" s="308"/>
      <c r="SAX213" s="308"/>
      <c r="SAY213" s="49"/>
      <c r="SBC213" s="158"/>
      <c r="SBK213" s="42"/>
      <c r="SBL213" s="42"/>
      <c r="SBM213" s="130"/>
      <c r="SBN213" s="130"/>
      <c r="SBP213" s="306"/>
      <c r="SBR213" s="307"/>
      <c r="SBU213" s="266"/>
      <c r="SBW213" s="288"/>
      <c r="SBX213" s="288"/>
      <c r="SBY213" s="288"/>
      <c r="SBZ213" s="308"/>
      <c r="SCA213" s="308"/>
      <c r="SCB213" s="49"/>
      <c r="SCF213" s="158"/>
      <c r="SCN213" s="42"/>
      <c r="SCO213" s="42"/>
      <c r="SCP213" s="130"/>
      <c r="SCQ213" s="130"/>
      <c r="SCS213" s="306"/>
      <c r="SCU213" s="307"/>
      <c r="SCX213" s="266"/>
      <c r="SCZ213" s="288"/>
      <c r="SDA213" s="288"/>
      <c r="SDB213" s="288"/>
      <c r="SDC213" s="308"/>
      <c r="SDD213" s="308"/>
      <c r="SDE213" s="49"/>
      <c r="SDI213" s="158"/>
      <c r="SDQ213" s="42"/>
      <c r="SDR213" s="42"/>
      <c r="SDS213" s="130"/>
      <c r="SDT213" s="130"/>
      <c r="SDV213" s="306"/>
      <c r="SDX213" s="307"/>
      <c r="SEA213" s="266"/>
      <c r="SEC213" s="288"/>
      <c r="SED213" s="288"/>
      <c r="SEE213" s="288"/>
      <c r="SEF213" s="308"/>
      <c r="SEG213" s="308"/>
      <c r="SEH213" s="49"/>
      <c r="SEL213" s="158"/>
      <c r="SET213" s="42"/>
      <c r="SEU213" s="42"/>
      <c r="SEV213" s="130"/>
      <c r="SEW213" s="130"/>
      <c r="SEY213" s="306"/>
      <c r="SFA213" s="307"/>
      <c r="SFD213" s="266"/>
      <c r="SFF213" s="288"/>
      <c r="SFG213" s="288"/>
      <c r="SFH213" s="288"/>
      <c r="SFI213" s="308"/>
      <c r="SFJ213" s="308"/>
      <c r="SFK213" s="49"/>
      <c r="SFO213" s="158"/>
      <c r="SFW213" s="42"/>
      <c r="SFX213" s="42"/>
      <c r="SFY213" s="130"/>
      <c r="SFZ213" s="130"/>
      <c r="SGB213" s="306"/>
      <c r="SGD213" s="307"/>
      <c r="SGG213" s="266"/>
      <c r="SGI213" s="288"/>
      <c r="SGJ213" s="288"/>
      <c r="SGK213" s="288"/>
      <c r="SGL213" s="308"/>
      <c r="SGM213" s="308"/>
      <c r="SGN213" s="49"/>
      <c r="SGR213" s="158"/>
      <c r="SGZ213" s="42"/>
      <c r="SHA213" s="42"/>
      <c r="SHB213" s="130"/>
      <c r="SHC213" s="130"/>
      <c r="SHE213" s="306"/>
      <c r="SHG213" s="307"/>
      <c r="SHJ213" s="266"/>
      <c r="SHL213" s="288"/>
      <c r="SHM213" s="288"/>
      <c r="SHN213" s="288"/>
      <c r="SHO213" s="308"/>
      <c r="SHP213" s="308"/>
      <c r="SHQ213" s="49"/>
      <c r="SHU213" s="158"/>
      <c r="SIC213" s="42"/>
      <c r="SID213" s="42"/>
      <c r="SIE213" s="130"/>
      <c r="SIF213" s="130"/>
      <c r="SIH213" s="306"/>
      <c r="SIJ213" s="307"/>
      <c r="SIM213" s="266"/>
      <c r="SIO213" s="288"/>
      <c r="SIP213" s="288"/>
      <c r="SIQ213" s="288"/>
      <c r="SIR213" s="308"/>
      <c r="SIS213" s="308"/>
      <c r="SIT213" s="49"/>
      <c r="SIX213" s="158"/>
      <c r="SJF213" s="42"/>
      <c r="SJG213" s="42"/>
      <c r="SJH213" s="130"/>
      <c r="SJI213" s="130"/>
      <c r="SJK213" s="306"/>
      <c r="SJM213" s="307"/>
      <c r="SJP213" s="266"/>
      <c r="SJR213" s="288"/>
      <c r="SJS213" s="288"/>
      <c r="SJT213" s="288"/>
      <c r="SJU213" s="308"/>
      <c r="SJV213" s="308"/>
      <c r="SJW213" s="49"/>
      <c r="SKA213" s="158"/>
      <c r="SKI213" s="42"/>
      <c r="SKJ213" s="42"/>
      <c r="SKK213" s="130"/>
      <c r="SKL213" s="130"/>
      <c r="SKN213" s="306"/>
      <c r="SKP213" s="307"/>
      <c r="SKS213" s="266"/>
      <c r="SKU213" s="288"/>
      <c r="SKV213" s="288"/>
      <c r="SKW213" s="288"/>
      <c r="SKX213" s="308"/>
      <c r="SKY213" s="308"/>
      <c r="SKZ213" s="49"/>
      <c r="SLD213" s="158"/>
      <c r="SLL213" s="42"/>
      <c r="SLM213" s="42"/>
      <c r="SLN213" s="130"/>
      <c r="SLO213" s="130"/>
      <c r="SLQ213" s="306"/>
      <c r="SLS213" s="307"/>
      <c r="SLV213" s="266"/>
      <c r="SLX213" s="288"/>
      <c r="SLY213" s="288"/>
      <c r="SLZ213" s="288"/>
      <c r="SMA213" s="308"/>
      <c r="SMB213" s="308"/>
      <c r="SMC213" s="49"/>
      <c r="SMG213" s="158"/>
      <c r="SMO213" s="42"/>
      <c r="SMP213" s="42"/>
      <c r="SMQ213" s="130"/>
      <c r="SMR213" s="130"/>
      <c r="SMT213" s="306"/>
      <c r="SMV213" s="307"/>
      <c r="SMY213" s="266"/>
      <c r="SNA213" s="288"/>
      <c r="SNB213" s="288"/>
      <c r="SNC213" s="288"/>
      <c r="SND213" s="308"/>
      <c r="SNE213" s="308"/>
      <c r="SNF213" s="49"/>
      <c r="SNJ213" s="158"/>
      <c r="SNR213" s="42"/>
      <c r="SNS213" s="42"/>
      <c r="SNT213" s="130"/>
      <c r="SNU213" s="130"/>
      <c r="SNW213" s="306"/>
      <c r="SNY213" s="307"/>
      <c r="SOB213" s="266"/>
      <c r="SOD213" s="288"/>
      <c r="SOE213" s="288"/>
      <c r="SOF213" s="288"/>
      <c r="SOG213" s="308"/>
      <c r="SOH213" s="308"/>
      <c r="SOI213" s="49"/>
      <c r="SOM213" s="158"/>
      <c r="SOU213" s="42"/>
      <c r="SOV213" s="42"/>
      <c r="SOW213" s="130"/>
      <c r="SOX213" s="130"/>
      <c r="SOZ213" s="306"/>
      <c r="SPB213" s="307"/>
      <c r="SPE213" s="266"/>
      <c r="SPG213" s="288"/>
      <c r="SPH213" s="288"/>
      <c r="SPI213" s="288"/>
      <c r="SPJ213" s="308"/>
      <c r="SPK213" s="308"/>
      <c r="SPL213" s="49"/>
      <c r="SPP213" s="158"/>
      <c r="SPX213" s="42"/>
      <c r="SPY213" s="42"/>
      <c r="SPZ213" s="130"/>
      <c r="SQA213" s="130"/>
      <c r="SQC213" s="306"/>
      <c r="SQE213" s="307"/>
      <c r="SQH213" s="266"/>
      <c r="SQJ213" s="288"/>
      <c r="SQK213" s="288"/>
      <c r="SQL213" s="288"/>
      <c r="SQM213" s="308"/>
      <c r="SQN213" s="308"/>
      <c r="SQO213" s="49"/>
      <c r="SQS213" s="158"/>
      <c r="SRA213" s="42"/>
      <c r="SRB213" s="42"/>
      <c r="SRC213" s="130"/>
      <c r="SRD213" s="130"/>
      <c r="SRF213" s="306"/>
      <c r="SRH213" s="307"/>
      <c r="SRK213" s="266"/>
      <c r="SRM213" s="288"/>
      <c r="SRN213" s="288"/>
      <c r="SRO213" s="288"/>
      <c r="SRP213" s="308"/>
      <c r="SRQ213" s="308"/>
      <c r="SRR213" s="49"/>
      <c r="SRV213" s="158"/>
      <c r="SSD213" s="42"/>
      <c r="SSE213" s="42"/>
      <c r="SSF213" s="130"/>
      <c r="SSG213" s="130"/>
      <c r="SSI213" s="306"/>
      <c r="SSK213" s="307"/>
      <c r="SSN213" s="266"/>
      <c r="SSP213" s="288"/>
      <c r="SSQ213" s="288"/>
      <c r="SSR213" s="288"/>
      <c r="SSS213" s="308"/>
      <c r="SST213" s="308"/>
      <c r="SSU213" s="49"/>
      <c r="SSY213" s="158"/>
      <c r="STG213" s="42"/>
      <c r="STH213" s="42"/>
      <c r="STI213" s="130"/>
      <c r="STJ213" s="130"/>
      <c r="STL213" s="306"/>
      <c r="STN213" s="307"/>
      <c r="STQ213" s="266"/>
      <c r="STS213" s="288"/>
      <c r="STT213" s="288"/>
      <c r="STU213" s="288"/>
      <c r="STV213" s="308"/>
      <c r="STW213" s="308"/>
      <c r="STX213" s="49"/>
      <c r="SUB213" s="158"/>
      <c r="SUJ213" s="42"/>
      <c r="SUK213" s="42"/>
      <c r="SUL213" s="130"/>
      <c r="SUM213" s="130"/>
      <c r="SUO213" s="306"/>
      <c r="SUQ213" s="307"/>
      <c r="SUT213" s="266"/>
      <c r="SUV213" s="288"/>
      <c r="SUW213" s="288"/>
      <c r="SUX213" s="288"/>
      <c r="SUY213" s="308"/>
      <c r="SUZ213" s="308"/>
      <c r="SVA213" s="49"/>
      <c r="SVE213" s="158"/>
      <c r="SVM213" s="42"/>
      <c r="SVN213" s="42"/>
      <c r="SVO213" s="130"/>
      <c r="SVP213" s="130"/>
      <c r="SVR213" s="306"/>
      <c r="SVT213" s="307"/>
      <c r="SVW213" s="266"/>
      <c r="SVY213" s="288"/>
      <c r="SVZ213" s="288"/>
      <c r="SWA213" s="288"/>
      <c r="SWB213" s="308"/>
      <c r="SWC213" s="308"/>
      <c r="SWD213" s="49"/>
      <c r="SWH213" s="158"/>
      <c r="SWP213" s="42"/>
      <c r="SWQ213" s="42"/>
      <c r="SWR213" s="130"/>
      <c r="SWS213" s="130"/>
      <c r="SWU213" s="306"/>
      <c r="SWW213" s="307"/>
      <c r="SWZ213" s="266"/>
      <c r="SXB213" s="288"/>
      <c r="SXC213" s="288"/>
      <c r="SXD213" s="288"/>
      <c r="SXE213" s="308"/>
      <c r="SXF213" s="308"/>
      <c r="SXG213" s="49"/>
      <c r="SXK213" s="158"/>
      <c r="SXS213" s="42"/>
      <c r="SXT213" s="42"/>
      <c r="SXU213" s="130"/>
      <c r="SXV213" s="130"/>
      <c r="SXX213" s="306"/>
      <c r="SXZ213" s="307"/>
      <c r="SYC213" s="266"/>
      <c r="SYE213" s="288"/>
      <c r="SYF213" s="288"/>
      <c r="SYG213" s="288"/>
      <c r="SYH213" s="308"/>
      <c r="SYI213" s="308"/>
      <c r="SYJ213" s="49"/>
      <c r="SYN213" s="158"/>
      <c r="SYV213" s="42"/>
      <c r="SYW213" s="42"/>
      <c r="SYX213" s="130"/>
      <c r="SYY213" s="130"/>
      <c r="SZA213" s="306"/>
      <c r="SZC213" s="307"/>
      <c r="SZF213" s="266"/>
      <c r="SZH213" s="288"/>
      <c r="SZI213" s="288"/>
      <c r="SZJ213" s="288"/>
      <c r="SZK213" s="308"/>
      <c r="SZL213" s="308"/>
      <c r="SZM213" s="49"/>
      <c r="SZQ213" s="158"/>
      <c r="SZY213" s="42"/>
      <c r="SZZ213" s="42"/>
      <c r="TAA213" s="130"/>
      <c r="TAB213" s="130"/>
      <c r="TAD213" s="306"/>
      <c r="TAF213" s="307"/>
      <c r="TAI213" s="266"/>
      <c r="TAK213" s="288"/>
      <c r="TAL213" s="288"/>
      <c r="TAM213" s="288"/>
      <c r="TAN213" s="308"/>
      <c r="TAO213" s="308"/>
      <c r="TAP213" s="49"/>
      <c r="TAT213" s="158"/>
      <c r="TBB213" s="42"/>
      <c r="TBC213" s="42"/>
      <c r="TBD213" s="130"/>
      <c r="TBE213" s="130"/>
      <c r="TBG213" s="306"/>
      <c r="TBI213" s="307"/>
      <c r="TBL213" s="266"/>
      <c r="TBN213" s="288"/>
      <c r="TBO213" s="288"/>
      <c r="TBP213" s="288"/>
      <c r="TBQ213" s="308"/>
      <c r="TBR213" s="308"/>
      <c r="TBS213" s="49"/>
      <c r="TBW213" s="158"/>
      <c r="TCE213" s="42"/>
      <c r="TCF213" s="42"/>
      <c r="TCG213" s="130"/>
      <c r="TCH213" s="130"/>
      <c r="TCJ213" s="306"/>
      <c r="TCL213" s="307"/>
      <c r="TCO213" s="266"/>
      <c r="TCQ213" s="288"/>
      <c r="TCR213" s="288"/>
      <c r="TCS213" s="288"/>
      <c r="TCT213" s="308"/>
      <c r="TCU213" s="308"/>
      <c r="TCV213" s="49"/>
      <c r="TCZ213" s="158"/>
      <c r="TDH213" s="42"/>
      <c r="TDI213" s="42"/>
      <c r="TDJ213" s="130"/>
      <c r="TDK213" s="130"/>
      <c r="TDM213" s="306"/>
      <c r="TDO213" s="307"/>
      <c r="TDR213" s="266"/>
      <c r="TDT213" s="288"/>
      <c r="TDU213" s="288"/>
      <c r="TDV213" s="288"/>
      <c r="TDW213" s="308"/>
      <c r="TDX213" s="308"/>
      <c r="TDY213" s="49"/>
      <c r="TEC213" s="158"/>
      <c r="TEK213" s="42"/>
      <c r="TEL213" s="42"/>
      <c r="TEM213" s="130"/>
      <c r="TEN213" s="130"/>
      <c r="TEP213" s="306"/>
      <c r="TER213" s="307"/>
      <c r="TEU213" s="266"/>
      <c r="TEW213" s="288"/>
      <c r="TEX213" s="288"/>
      <c r="TEY213" s="288"/>
      <c r="TEZ213" s="308"/>
      <c r="TFA213" s="308"/>
      <c r="TFB213" s="49"/>
      <c r="TFF213" s="158"/>
      <c r="TFN213" s="42"/>
      <c r="TFO213" s="42"/>
      <c r="TFP213" s="130"/>
      <c r="TFQ213" s="130"/>
      <c r="TFS213" s="306"/>
      <c r="TFU213" s="307"/>
      <c r="TFX213" s="266"/>
      <c r="TFZ213" s="288"/>
      <c r="TGA213" s="288"/>
      <c r="TGB213" s="288"/>
      <c r="TGC213" s="308"/>
      <c r="TGD213" s="308"/>
      <c r="TGE213" s="49"/>
      <c r="TGI213" s="158"/>
      <c r="TGQ213" s="42"/>
      <c r="TGR213" s="42"/>
      <c r="TGS213" s="130"/>
      <c r="TGT213" s="130"/>
      <c r="TGV213" s="306"/>
      <c r="TGX213" s="307"/>
      <c r="THA213" s="266"/>
      <c r="THC213" s="288"/>
      <c r="THD213" s="288"/>
      <c r="THE213" s="288"/>
      <c r="THF213" s="308"/>
      <c r="THG213" s="308"/>
      <c r="THH213" s="49"/>
      <c r="THL213" s="158"/>
      <c r="THT213" s="42"/>
      <c r="THU213" s="42"/>
      <c r="THV213" s="130"/>
      <c r="THW213" s="130"/>
      <c r="THY213" s="306"/>
      <c r="TIA213" s="307"/>
      <c r="TID213" s="266"/>
      <c r="TIF213" s="288"/>
      <c r="TIG213" s="288"/>
      <c r="TIH213" s="288"/>
      <c r="TII213" s="308"/>
      <c r="TIJ213" s="308"/>
      <c r="TIK213" s="49"/>
      <c r="TIO213" s="158"/>
      <c r="TIW213" s="42"/>
      <c r="TIX213" s="42"/>
      <c r="TIY213" s="130"/>
      <c r="TIZ213" s="130"/>
      <c r="TJB213" s="306"/>
      <c r="TJD213" s="307"/>
      <c r="TJG213" s="266"/>
      <c r="TJI213" s="288"/>
      <c r="TJJ213" s="288"/>
      <c r="TJK213" s="288"/>
      <c r="TJL213" s="308"/>
      <c r="TJM213" s="308"/>
      <c r="TJN213" s="49"/>
      <c r="TJR213" s="158"/>
      <c r="TJZ213" s="42"/>
      <c r="TKA213" s="42"/>
      <c r="TKB213" s="130"/>
      <c r="TKC213" s="130"/>
      <c r="TKE213" s="306"/>
      <c r="TKG213" s="307"/>
      <c r="TKJ213" s="266"/>
      <c r="TKL213" s="288"/>
      <c r="TKM213" s="288"/>
      <c r="TKN213" s="288"/>
      <c r="TKO213" s="308"/>
      <c r="TKP213" s="308"/>
      <c r="TKQ213" s="49"/>
      <c r="TKU213" s="158"/>
      <c r="TLC213" s="42"/>
      <c r="TLD213" s="42"/>
      <c r="TLE213" s="130"/>
      <c r="TLF213" s="130"/>
      <c r="TLH213" s="306"/>
      <c r="TLJ213" s="307"/>
      <c r="TLM213" s="266"/>
      <c r="TLO213" s="288"/>
      <c r="TLP213" s="288"/>
      <c r="TLQ213" s="288"/>
      <c r="TLR213" s="308"/>
      <c r="TLS213" s="308"/>
      <c r="TLT213" s="49"/>
      <c r="TLX213" s="158"/>
      <c r="TMF213" s="42"/>
      <c r="TMG213" s="42"/>
      <c r="TMH213" s="130"/>
      <c r="TMI213" s="130"/>
      <c r="TMK213" s="306"/>
      <c r="TMM213" s="307"/>
      <c r="TMP213" s="266"/>
      <c r="TMR213" s="288"/>
      <c r="TMS213" s="288"/>
      <c r="TMT213" s="288"/>
      <c r="TMU213" s="308"/>
      <c r="TMV213" s="308"/>
      <c r="TMW213" s="49"/>
      <c r="TNA213" s="158"/>
      <c r="TNI213" s="42"/>
      <c r="TNJ213" s="42"/>
      <c r="TNK213" s="130"/>
      <c r="TNL213" s="130"/>
      <c r="TNN213" s="306"/>
      <c r="TNP213" s="307"/>
      <c r="TNS213" s="266"/>
      <c r="TNU213" s="288"/>
      <c r="TNV213" s="288"/>
      <c r="TNW213" s="288"/>
      <c r="TNX213" s="308"/>
      <c r="TNY213" s="308"/>
      <c r="TNZ213" s="49"/>
      <c r="TOD213" s="158"/>
      <c r="TOL213" s="42"/>
      <c r="TOM213" s="42"/>
      <c r="TON213" s="130"/>
      <c r="TOO213" s="130"/>
      <c r="TOQ213" s="306"/>
      <c r="TOS213" s="307"/>
      <c r="TOV213" s="266"/>
      <c r="TOX213" s="288"/>
      <c r="TOY213" s="288"/>
      <c r="TOZ213" s="288"/>
      <c r="TPA213" s="308"/>
      <c r="TPB213" s="308"/>
      <c r="TPC213" s="49"/>
      <c r="TPG213" s="158"/>
      <c r="TPO213" s="42"/>
      <c r="TPP213" s="42"/>
      <c r="TPQ213" s="130"/>
      <c r="TPR213" s="130"/>
      <c r="TPT213" s="306"/>
      <c r="TPV213" s="307"/>
      <c r="TPY213" s="266"/>
      <c r="TQA213" s="288"/>
      <c r="TQB213" s="288"/>
      <c r="TQC213" s="288"/>
      <c r="TQD213" s="308"/>
      <c r="TQE213" s="308"/>
      <c r="TQF213" s="49"/>
      <c r="TQJ213" s="158"/>
      <c r="TQR213" s="42"/>
      <c r="TQS213" s="42"/>
      <c r="TQT213" s="130"/>
      <c r="TQU213" s="130"/>
      <c r="TQW213" s="306"/>
      <c r="TQY213" s="307"/>
      <c r="TRB213" s="266"/>
      <c r="TRD213" s="288"/>
      <c r="TRE213" s="288"/>
      <c r="TRF213" s="288"/>
      <c r="TRG213" s="308"/>
      <c r="TRH213" s="308"/>
      <c r="TRI213" s="49"/>
      <c r="TRM213" s="158"/>
      <c r="TRU213" s="42"/>
      <c r="TRV213" s="42"/>
      <c r="TRW213" s="130"/>
      <c r="TRX213" s="130"/>
      <c r="TRZ213" s="306"/>
      <c r="TSB213" s="307"/>
      <c r="TSE213" s="266"/>
      <c r="TSG213" s="288"/>
      <c r="TSH213" s="288"/>
      <c r="TSI213" s="288"/>
      <c r="TSJ213" s="308"/>
      <c r="TSK213" s="308"/>
      <c r="TSL213" s="49"/>
      <c r="TSP213" s="158"/>
      <c r="TSX213" s="42"/>
      <c r="TSY213" s="42"/>
      <c r="TSZ213" s="130"/>
      <c r="TTA213" s="130"/>
      <c r="TTC213" s="306"/>
      <c r="TTE213" s="307"/>
      <c r="TTH213" s="266"/>
      <c r="TTJ213" s="288"/>
      <c r="TTK213" s="288"/>
      <c r="TTL213" s="288"/>
      <c r="TTM213" s="308"/>
      <c r="TTN213" s="308"/>
      <c r="TTO213" s="49"/>
      <c r="TTS213" s="158"/>
      <c r="TUA213" s="42"/>
      <c r="TUB213" s="42"/>
      <c r="TUC213" s="130"/>
      <c r="TUD213" s="130"/>
      <c r="TUF213" s="306"/>
      <c r="TUH213" s="307"/>
      <c r="TUK213" s="266"/>
      <c r="TUM213" s="288"/>
      <c r="TUN213" s="288"/>
      <c r="TUO213" s="288"/>
      <c r="TUP213" s="308"/>
      <c r="TUQ213" s="308"/>
      <c r="TUR213" s="49"/>
      <c r="TUV213" s="158"/>
      <c r="TVD213" s="42"/>
      <c r="TVE213" s="42"/>
      <c r="TVF213" s="130"/>
      <c r="TVG213" s="130"/>
      <c r="TVI213" s="306"/>
      <c r="TVK213" s="307"/>
      <c r="TVN213" s="266"/>
      <c r="TVP213" s="288"/>
      <c r="TVQ213" s="288"/>
      <c r="TVR213" s="288"/>
      <c r="TVS213" s="308"/>
      <c r="TVT213" s="308"/>
      <c r="TVU213" s="49"/>
      <c r="TVY213" s="158"/>
      <c r="TWG213" s="42"/>
      <c r="TWH213" s="42"/>
      <c r="TWI213" s="130"/>
      <c r="TWJ213" s="130"/>
      <c r="TWL213" s="306"/>
      <c r="TWN213" s="307"/>
      <c r="TWQ213" s="266"/>
      <c r="TWS213" s="288"/>
      <c r="TWT213" s="288"/>
      <c r="TWU213" s="288"/>
      <c r="TWV213" s="308"/>
      <c r="TWW213" s="308"/>
      <c r="TWX213" s="49"/>
      <c r="TXB213" s="158"/>
      <c r="TXJ213" s="42"/>
      <c r="TXK213" s="42"/>
      <c r="TXL213" s="130"/>
      <c r="TXM213" s="130"/>
      <c r="TXO213" s="306"/>
      <c r="TXQ213" s="307"/>
      <c r="TXT213" s="266"/>
      <c r="TXV213" s="288"/>
      <c r="TXW213" s="288"/>
      <c r="TXX213" s="288"/>
      <c r="TXY213" s="308"/>
      <c r="TXZ213" s="308"/>
      <c r="TYA213" s="49"/>
      <c r="TYE213" s="158"/>
      <c r="TYM213" s="42"/>
      <c r="TYN213" s="42"/>
      <c r="TYO213" s="130"/>
      <c r="TYP213" s="130"/>
      <c r="TYR213" s="306"/>
      <c r="TYT213" s="307"/>
      <c r="TYW213" s="266"/>
      <c r="TYY213" s="288"/>
      <c r="TYZ213" s="288"/>
      <c r="TZA213" s="288"/>
      <c r="TZB213" s="308"/>
      <c r="TZC213" s="308"/>
      <c r="TZD213" s="49"/>
      <c r="TZH213" s="158"/>
      <c r="TZP213" s="42"/>
      <c r="TZQ213" s="42"/>
      <c r="TZR213" s="130"/>
      <c r="TZS213" s="130"/>
      <c r="TZU213" s="306"/>
      <c r="TZW213" s="307"/>
      <c r="TZZ213" s="266"/>
      <c r="UAB213" s="288"/>
      <c r="UAC213" s="288"/>
      <c r="UAD213" s="288"/>
      <c r="UAE213" s="308"/>
      <c r="UAF213" s="308"/>
      <c r="UAG213" s="49"/>
      <c r="UAK213" s="158"/>
      <c r="UAS213" s="42"/>
      <c r="UAT213" s="42"/>
      <c r="UAU213" s="130"/>
      <c r="UAV213" s="130"/>
      <c r="UAX213" s="306"/>
      <c r="UAZ213" s="307"/>
      <c r="UBC213" s="266"/>
      <c r="UBE213" s="288"/>
      <c r="UBF213" s="288"/>
      <c r="UBG213" s="288"/>
      <c r="UBH213" s="308"/>
      <c r="UBI213" s="308"/>
      <c r="UBJ213" s="49"/>
      <c r="UBN213" s="158"/>
      <c r="UBV213" s="42"/>
      <c r="UBW213" s="42"/>
      <c r="UBX213" s="130"/>
      <c r="UBY213" s="130"/>
      <c r="UCA213" s="306"/>
      <c r="UCC213" s="307"/>
      <c r="UCF213" s="266"/>
      <c r="UCH213" s="288"/>
      <c r="UCI213" s="288"/>
      <c r="UCJ213" s="288"/>
      <c r="UCK213" s="308"/>
      <c r="UCL213" s="308"/>
      <c r="UCM213" s="49"/>
      <c r="UCQ213" s="158"/>
      <c r="UCY213" s="42"/>
      <c r="UCZ213" s="42"/>
      <c r="UDA213" s="130"/>
      <c r="UDB213" s="130"/>
      <c r="UDD213" s="306"/>
      <c r="UDF213" s="307"/>
      <c r="UDI213" s="266"/>
      <c r="UDK213" s="288"/>
      <c r="UDL213" s="288"/>
      <c r="UDM213" s="288"/>
      <c r="UDN213" s="308"/>
      <c r="UDO213" s="308"/>
      <c r="UDP213" s="49"/>
      <c r="UDT213" s="158"/>
      <c r="UEB213" s="42"/>
      <c r="UEC213" s="42"/>
      <c r="UED213" s="130"/>
      <c r="UEE213" s="130"/>
      <c r="UEG213" s="306"/>
      <c r="UEI213" s="307"/>
      <c r="UEL213" s="266"/>
      <c r="UEN213" s="288"/>
      <c r="UEO213" s="288"/>
      <c r="UEP213" s="288"/>
      <c r="UEQ213" s="308"/>
      <c r="UER213" s="308"/>
      <c r="UES213" s="49"/>
      <c r="UEW213" s="158"/>
      <c r="UFE213" s="42"/>
      <c r="UFF213" s="42"/>
      <c r="UFG213" s="130"/>
      <c r="UFH213" s="130"/>
      <c r="UFJ213" s="306"/>
      <c r="UFL213" s="307"/>
      <c r="UFO213" s="266"/>
      <c r="UFQ213" s="288"/>
      <c r="UFR213" s="288"/>
      <c r="UFS213" s="288"/>
      <c r="UFT213" s="308"/>
      <c r="UFU213" s="308"/>
      <c r="UFV213" s="49"/>
      <c r="UFZ213" s="158"/>
      <c r="UGH213" s="42"/>
      <c r="UGI213" s="42"/>
      <c r="UGJ213" s="130"/>
      <c r="UGK213" s="130"/>
      <c r="UGM213" s="306"/>
      <c r="UGO213" s="307"/>
      <c r="UGR213" s="266"/>
      <c r="UGT213" s="288"/>
      <c r="UGU213" s="288"/>
      <c r="UGV213" s="288"/>
      <c r="UGW213" s="308"/>
      <c r="UGX213" s="308"/>
      <c r="UGY213" s="49"/>
      <c r="UHC213" s="158"/>
      <c r="UHK213" s="42"/>
      <c r="UHL213" s="42"/>
      <c r="UHM213" s="130"/>
      <c r="UHN213" s="130"/>
      <c r="UHP213" s="306"/>
      <c r="UHR213" s="307"/>
      <c r="UHU213" s="266"/>
      <c r="UHW213" s="288"/>
      <c r="UHX213" s="288"/>
      <c r="UHY213" s="288"/>
      <c r="UHZ213" s="308"/>
      <c r="UIA213" s="308"/>
      <c r="UIB213" s="49"/>
      <c r="UIF213" s="158"/>
      <c r="UIN213" s="42"/>
      <c r="UIO213" s="42"/>
      <c r="UIP213" s="130"/>
      <c r="UIQ213" s="130"/>
      <c r="UIS213" s="306"/>
      <c r="UIU213" s="307"/>
      <c r="UIX213" s="266"/>
      <c r="UIZ213" s="288"/>
      <c r="UJA213" s="288"/>
      <c r="UJB213" s="288"/>
      <c r="UJC213" s="308"/>
      <c r="UJD213" s="308"/>
      <c r="UJE213" s="49"/>
      <c r="UJI213" s="158"/>
      <c r="UJQ213" s="42"/>
      <c r="UJR213" s="42"/>
      <c r="UJS213" s="130"/>
      <c r="UJT213" s="130"/>
      <c r="UJV213" s="306"/>
      <c r="UJX213" s="307"/>
      <c r="UKA213" s="266"/>
      <c r="UKC213" s="288"/>
      <c r="UKD213" s="288"/>
      <c r="UKE213" s="288"/>
      <c r="UKF213" s="308"/>
      <c r="UKG213" s="308"/>
      <c r="UKH213" s="49"/>
      <c r="UKL213" s="158"/>
      <c r="UKT213" s="42"/>
      <c r="UKU213" s="42"/>
      <c r="UKV213" s="130"/>
      <c r="UKW213" s="130"/>
      <c r="UKY213" s="306"/>
      <c r="ULA213" s="307"/>
      <c r="ULD213" s="266"/>
      <c r="ULF213" s="288"/>
      <c r="ULG213" s="288"/>
      <c r="ULH213" s="288"/>
      <c r="ULI213" s="308"/>
      <c r="ULJ213" s="308"/>
      <c r="ULK213" s="49"/>
      <c r="ULO213" s="158"/>
      <c r="ULW213" s="42"/>
      <c r="ULX213" s="42"/>
      <c r="ULY213" s="130"/>
      <c r="ULZ213" s="130"/>
      <c r="UMB213" s="306"/>
      <c r="UMD213" s="307"/>
      <c r="UMG213" s="266"/>
      <c r="UMI213" s="288"/>
      <c r="UMJ213" s="288"/>
      <c r="UMK213" s="288"/>
      <c r="UML213" s="308"/>
      <c r="UMM213" s="308"/>
      <c r="UMN213" s="49"/>
      <c r="UMR213" s="158"/>
      <c r="UMZ213" s="42"/>
      <c r="UNA213" s="42"/>
      <c r="UNB213" s="130"/>
      <c r="UNC213" s="130"/>
      <c r="UNE213" s="306"/>
      <c r="UNG213" s="307"/>
      <c r="UNJ213" s="266"/>
      <c r="UNL213" s="288"/>
      <c r="UNM213" s="288"/>
      <c r="UNN213" s="288"/>
      <c r="UNO213" s="308"/>
      <c r="UNP213" s="308"/>
      <c r="UNQ213" s="49"/>
      <c r="UNU213" s="158"/>
      <c r="UOC213" s="42"/>
      <c r="UOD213" s="42"/>
      <c r="UOE213" s="130"/>
      <c r="UOF213" s="130"/>
      <c r="UOH213" s="306"/>
      <c r="UOJ213" s="307"/>
      <c r="UOM213" s="266"/>
      <c r="UOO213" s="288"/>
      <c r="UOP213" s="288"/>
      <c r="UOQ213" s="288"/>
      <c r="UOR213" s="308"/>
      <c r="UOS213" s="308"/>
      <c r="UOT213" s="49"/>
      <c r="UOX213" s="158"/>
      <c r="UPF213" s="42"/>
      <c r="UPG213" s="42"/>
      <c r="UPH213" s="130"/>
      <c r="UPI213" s="130"/>
      <c r="UPK213" s="306"/>
      <c r="UPM213" s="307"/>
      <c r="UPP213" s="266"/>
      <c r="UPR213" s="288"/>
      <c r="UPS213" s="288"/>
      <c r="UPT213" s="288"/>
      <c r="UPU213" s="308"/>
      <c r="UPV213" s="308"/>
      <c r="UPW213" s="49"/>
      <c r="UQA213" s="158"/>
      <c r="UQI213" s="42"/>
      <c r="UQJ213" s="42"/>
      <c r="UQK213" s="130"/>
      <c r="UQL213" s="130"/>
      <c r="UQN213" s="306"/>
      <c r="UQP213" s="307"/>
      <c r="UQS213" s="266"/>
      <c r="UQU213" s="288"/>
      <c r="UQV213" s="288"/>
      <c r="UQW213" s="288"/>
      <c r="UQX213" s="308"/>
      <c r="UQY213" s="308"/>
      <c r="UQZ213" s="49"/>
      <c r="URD213" s="158"/>
      <c r="URL213" s="42"/>
      <c r="URM213" s="42"/>
      <c r="URN213" s="130"/>
      <c r="URO213" s="130"/>
      <c r="URQ213" s="306"/>
      <c r="URS213" s="307"/>
      <c r="URV213" s="266"/>
      <c r="URX213" s="288"/>
      <c r="URY213" s="288"/>
      <c r="URZ213" s="288"/>
      <c r="USA213" s="308"/>
      <c r="USB213" s="308"/>
      <c r="USC213" s="49"/>
      <c r="USG213" s="158"/>
      <c r="USO213" s="42"/>
      <c r="USP213" s="42"/>
      <c r="USQ213" s="130"/>
      <c r="USR213" s="130"/>
      <c r="UST213" s="306"/>
      <c r="USV213" s="307"/>
      <c r="USY213" s="266"/>
      <c r="UTA213" s="288"/>
      <c r="UTB213" s="288"/>
      <c r="UTC213" s="288"/>
      <c r="UTD213" s="308"/>
      <c r="UTE213" s="308"/>
      <c r="UTF213" s="49"/>
      <c r="UTJ213" s="158"/>
      <c r="UTR213" s="42"/>
      <c r="UTS213" s="42"/>
      <c r="UTT213" s="130"/>
      <c r="UTU213" s="130"/>
      <c r="UTW213" s="306"/>
      <c r="UTY213" s="307"/>
      <c r="UUB213" s="266"/>
      <c r="UUD213" s="288"/>
      <c r="UUE213" s="288"/>
      <c r="UUF213" s="288"/>
      <c r="UUG213" s="308"/>
      <c r="UUH213" s="308"/>
      <c r="UUI213" s="49"/>
      <c r="UUM213" s="158"/>
      <c r="UUU213" s="42"/>
      <c r="UUV213" s="42"/>
      <c r="UUW213" s="130"/>
      <c r="UUX213" s="130"/>
      <c r="UUZ213" s="306"/>
      <c r="UVB213" s="307"/>
      <c r="UVE213" s="266"/>
      <c r="UVG213" s="288"/>
      <c r="UVH213" s="288"/>
      <c r="UVI213" s="288"/>
      <c r="UVJ213" s="308"/>
      <c r="UVK213" s="308"/>
      <c r="UVL213" s="49"/>
      <c r="UVP213" s="158"/>
      <c r="UVX213" s="42"/>
      <c r="UVY213" s="42"/>
      <c r="UVZ213" s="130"/>
      <c r="UWA213" s="130"/>
      <c r="UWC213" s="306"/>
      <c r="UWE213" s="307"/>
      <c r="UWH213" s="266"/>
      <c r="UWJ213" s="288"/>
      <c r="UWK213" s="288"/>
      <c r="UWL213" s="288"/>
      <c r="UWM213" s="308"/>
      <c r="UWN213" s="308"/>
      <c r="UWO213" s="49"/>
      <c r="UWS213" s="158"/>
      <c r="UXA213" s="42"/>
      <c r="UXB213" s="42"/>
      <c r="UXC213" s="130"/>
      <c r="UXD213" s="130"/>
      <c r="UXF213" s="306"/>
      <c r="UXH213" s="307"/>
      <c r="UXK213" s="266"/>
      <c r="UXM213" s="288"/>
      <c r="UXN213" s="288"/>
      <c r="UXO213" s="288"/>
      <c r="UXP213" s="308"/>
      <c r="UXQ213" s="308"/>
      <c r="UXR213" s="49"/>
      <c r="UXV213" s="158"/>
      <c r="UYD213" s="42"/>
      <c r="UYE213" s="42"/>
      <c r="UYF213" s="130"/>
      <c r="UYG213" s="130"/>
      <c r="UYI213" s="306"/>
      <c r="UYK213" s="307"/>
      <c r="UYN213" s="266"/>
      <c r="UYP213" s="288"/>
      <c r="UYQ213" s="288"/>
      <c r="UYR213" s="288"/>
      <c r="UYS213" s="308"/>
      <c r="UYT213" s="308"/>
      <c r="UYU213" s="49"/>
      <c r="UYY213" s="158"/>
      <c r="UZG213" s="42"/>
      <c r="UZH213" s="42"/>
      <c r="UZI213" s="130"/>
      <c r="UZJ213" s="130"/>
      <c r="UZL213" s="306"/>
      <c r="UZN213" s="307"/>
      <c r="UZQ213" s="266"/>
      <c r="UZS213" s="288"/>
      <c r="UZT213" s="288"/>
      <c r="UZU213" s="288"/>
      <c r="UZV213" s="308"/>
      <c r="UZW213" s="308"/>
      <c r="UZX213" s="49"/>
      <c r="VAB213" s="158"/>
      <c r="VAJ213" s="42"/>
      <c r="VAK213" s="42"/>
      <c r="VAL213" s="130"/>
      <c r="VAM213" s="130"/>
      <c r="VAO213" s="306"/>
      <c r="VAQ213" s="307"/>
      <c r="VAT213" s="266"/>
      <c r="VAV213" s="288"/>
      <c r="VAW213" s="288"/>
      <c r="VAX213" s="288"/>
      <c r="VAY213" s="308"/>
      <c r="VAZ213" s="308"/>
      <c r="VBA213" s="49"/>
      <c r="VBE213" s="158"/>
      <c r="VBM213" s="42"/>
      <c r="VBN213" s="42"/>
      <c r="VBO213" s="130"/>
      <c r="VBP213" s="130"/>
      <c r="VBR213" s="306"/>
      <c r="VBT213" s="307"/>
      <c r="VBW213" s="266"/>
      <c r="VBY213" s="288"/>
      <c r="VBZ213" s="288"/>
      <c r="VCA213" s="288"/>
      <c r="VCB213" s="308"/>
      <c r="VCC213" s="308"/>
      <c r="VCD213" s="49"/>
      <c r="VCH213" s="158"/>
      <c r="VCP213" s="42"/>
      <c r="VCQ213" s="42"/>
      <c r="VCR213" s="130"/>
      <c r="VCS213" s="130"/>
      <c r="VCU213" s="306"/>
      <c r="VCW213" s="307"/>
      <c r="VCZ213" s="266"/>
      <c r="VDB213" s="288"/>
      <c r="VDC213" s="288"/>
      <c r="VDD213" s="288"/>
      <c r="VDE213" s="308"/>
      <c r="VDF213" s="308"/>
      <c r="VDG213" s="49"/>
      <c r="VDK213" s="158"/>
      <c r="VDS213" s="42"/>
      <c r="VDT213" s="42"/>
      <c r="VDU213" s="130"/>
      <c r="VDV213" s="130"/>
      <c r="VDX213" s="306"/>
      <c r="VDZ213" s="307"/>
      <c r="VEC213" s="266"/>
      <c r="VEE213" s="288"/>
      <c r="VEF213" s="288"/>
      <c r="VEG213" s="288"/>
      <c r="VEH213" s="308"/>
      <c r="VEI213" s="308"/>
      <c r="VEJ213" s="49"/>
      <c r="VEN213" s="158"/>
      <c r="VEV213" s="42"/>
      <c r="VEW213" s="42"/>
      <c r="VEX213" s="130"/>
      <c r="VEY213" s="130"/>
      <c r="VFA213" s="306"/>
      <c r="VFC213" s="307"/>
      <c r="VFF213" s="266"/>
      <c r="VFH213" s="288"/>
      <c r="VFI213" s="288"/>
      <c r="VFJ213" s="288"/>
      <c r="VFK213" s="308"/>
      <c r="VFL213" s="308"/>
      <c r="VFM213" s="49"/>
      <c r="VFQ213" s="158"/>
      <c r="VFY213" s="42"/>
      <c r="VFZ213" s="42"/>
      <c r="VGA213" s="130"/>
      <c r="VGB213" s="130"/>
      <c r="VGD213" s="306"/>
      <c r="VGF213" s="307"/>
      <c r="VGI213" s="266"/>
      <c r="VGK213" s="288"/>
      <c r="VGL213" s="288"/>
      <c r="VGM213" s="288"/>
      <c r="VGN213" s="308"/>
      <c r="VGO213" s="308"/>
      <c r="VGP213" s="49"/>
      <c r="VGT213" s="158"/>
      <c r="VHB213" s="42"/>
      <c r="VHC213" s="42"/>
      <c r="VHD213" s="130"/>
      <c r="VHE213" s="130"/>
      <c r="VHG213" s="306"/>
      <c r="VHI213" s="307"/>
      <c r="VHL213" s="266"/>
      <c r="VHN213" s="288"/>
      <c r="VHO213" s="288"/>
      <c r="VHP213" s="288"/>
      <c r="VHQ213" s="308"/>
      <c r="VHR213" s="308"/>
      <c r="VHS213" s="49"/>
      <c r="VHW213" s="158"/>
      <c r="VIE213" s="42"/>
      <c r="VIF213" s="42"/>
      <c r="VIG213" s="130"/>
      <c r="VIH213" s="130"/>
      <c r="VIJ213" s="306"/>
      <c r="VIL213" s="307"/>
      <c r="VIO213" s="266"/>
      <c r="VIQ213" s="288"/>
      <c r="VIR213" s="288"/>
      <c r="VIS213" s="288"/>
      <c r="VIT213" s="308"/>
      <c r="VIU213" s="308"/>
      <c r="VIV213" s="49"/>
      <c r="VIZ213" s="158"/>
      <c r="VJH213" s="42"/>
      <c r="VJI213" s="42"/>
      <c r="VJJ213" s="130"/>
      <c r="VJK213" s="130"/>
      <c r="VJM213" s="306"/>
      <c r="VJO213" s="307"/>
      <c r="VJR213" s="266"/>
      <c r="VJT213" s="288"/>
      <c r="VJU213" s="288"/>
      <c r="VJV213" s="288"/>
      <c r="VJW213" s="308"/>
      <c r="VJX213" s="308"/>
      <c r="VJY213" s="49"/>
      <c r="VKC213" s="158"/>
      <c r="VKK213" s="42"/>
      <c r="VKL213" s="42"/>
      <c r="VKM213" s="130"/>
      <c r="VKN213" s="130"/>
      <c r="VKP213" s="306"/>
      <c r="VKR213" s="307"/>
      <c r="VKU213" s="266"/>
      <c r="VKW213" s="288"/>
      <c r="VKX213" s="288"/>
      <c r="VKY213" s="288"/>
      <c r="VKZ213" s="308"/>
      <c r="VLA213" s="308"/>
      <c r="VLB213" s="49"/>
      <c r="VLF213" s="158"/>
      <c r="VLN213" s="42"/>
      <c r="VLO213" s="42"/>
      <c r="VLP213" s="130"/>
      <c r="VLQ213" s="130"/>
      <c r="VLS213" s="306"/>
      <c r="VLU213" s="307"/>
      <c r="VLX213" s="266"/>
      <c r="VLZ213" s="288"/>
      <c r="VMA213" s="288"/>
      <c r="VMB213" s="288"/>
      <c r="VMC213" s="308"/>
      <c r="VMD213" s="308"/>
      <c r="VME213" s="49"/>
      <c r="VMI213" s="158"/>
      <c r="VMQ213" s="42"/>
      <c r="VMR213" s="42"/>
      <c r="VMS213" s="130"/>
      <c r="VMT213" s="130"/>
      <c r="VMV213" s="306"/>
      <c r="VMX213" s="307"/>
      <c r="VNA213" s="266"/>
      <c r="VNC213" s="288"/>
      <c r="VND213" s="288"/>
      <c r="VNE213" s="288"/>
      <c r="VNF213" s="308"/>
      <c r="VNG213" s="308"/>
      <c r="VNH213" s="49"/>
      <c r="VNL213" s="158"/>
      <c r="VNT213" s="42"/>
      <c r="VNU213" s="42"/>
      <c r="VNV213" s="130"/>
      <c r="VNW213" s="130"/>
      <c r="VNY213" s="306"/>
      <c r="VOA213" s="307"/>
      <c r="VOD213" s="266"/>
      <c r="VOF213" s="288"/>
      <c r="VOG213" s="288"/>
      <c r="VOH213" s="288"/>
      <c r="VOI213" s="308"/>
      <c r="VOJ213" s="308"/>
      <c r="VOK213" s="49"/>
      <c r="VOO213" s="158"/>
      <c r="VOW213" s="42"/>
      <c r="VOX213" s="42"/>
      <c r="VOY213" s="130"/>
      <c r="VOZ213" s="130"/>
      <c r="VPB213" s="306"/>
      <c r="VPD213" s="307"/>
      <c r="VPG213" s="266"/>
      <c r="VPI213" s="288"/>
      <c r="VPJ213" s="288"/>
      <c r="VPK213" s="288"/>
      <c r="VPL213" s="308"/>
      <c r="VPM213" s="308"/>
      <c r="VPN213" s="49"/>
      <c r="VPR213" s="158"/>
      <c r="VPZ213" s="42"/>
      <c r="VQA213" s="42"/>
      <c r="VQB213" s="130"/>
      <c r="VQC213" s="130"/>
      <c r="VQE213" s="306"/>
      <c r="VQG213" s="307"/>
      <c r="VQJ213" s="266"/>
      <c r="VQL213" s="288"/>
      <c r="VQM213" s="288"/>
      <c r="VQN213" s="288"/>
      <c r="VQO213" s="308"/>
      <c r="VQP213" s="308"/>
      <c r="VQQ213" s="49"/>
      <c r="VQU213" s="158"/>
      <c r="VRC213" s="42"/>
      <c r="VRD213" s="42"/>
      <c r="VRE213" s="130"/>
      <c r="VRF213" s="130"/>
      <c r="VRH213" s="306"/>
      <c r="VRJ213" s="307"/>
      <c r="VRM213" s="266"/>
      <c r="VRO213" s="288"/>
      <c r="VRP213" s="288"/>
      <c r="VRQ213" s="288"/>
      <c r="VRR213" s="308"/>
      <c r="VRS213" s="308"/>
      <c r="VRT213" s="49"/>
      <c r="VRX213" s="158"/>
      <c r="VSF213" s="42"/>
      <c r="VSG213" s="42"/>
      <c r="VSH213" s="130"/>
      <c r="VSI213" s="130"/>
      <c r="VSK213" s="306"/>
      <c r="VSM213" s="307"/>
      <c r="VSP213" s="266"/>
      <c r="VSR213" s="288"/>
      <c r="VSS213" s="288"/>
      <c r="VST213" s="288"/>
      <c r="VSU213" s="308"/>
      <c r="VSV213" s="308"/>
      <c r="VSW213" s="49"/>
      <c r="VTA213" s="158"/>
      <c r="VTI213" s="42"/>
      <c r="VTJ213" s="42"/>
      <c r="VTK213" s="130"/>
      <c r="VTL213" s="130"/>
      <c r="VTN213" s="306"/>
      <c r="VTP213" s="307"/>
      <c r="VTS213" s="266"/>
      <c r="VTU213" s="288"/>
      <c r="VTV213" s="288"/>
      <c r="VTW213" s="288"/>
      <c r="VTX213" s="308"/>
      <c r="VTY213" s="308"/>
      <c r="VTZ213" s="49"/>
      <c r="VUD213" s="158"/>
      <c r="VUL213" s="42"/>
      <c r="VUM213" s="42"/>
      <c r="VUN213" s="130"/>
      <c r="VUO213" s="130"/>
      <c r="VUQ213" s="306"/>
      <c r="VUS213" s="307"/>
      <c r="VUV213" s="266"/>
      <c r="VUX213" s="288"/>
      <c r="VUY213" s="288"/>
      <c r="VUZ213" s="288"/>
      <c r="VVA213" s="308"/>
      <c r="VVB213" s="308"/>
      <c r="VVC213" s="49"/>
      <c r="VVG213" s="158"/>
      <c r="VVO213" s="42"/>
      <c r="VVP213" s="42"/>
      <c r="VVQ213" s="130"/>
      <c r="VVR213" s="130"/>
      <c r="VVT213" s="306"/>
      <c r="VVV213" s="307"/>
      <c r="VVY213" s="266"/>
      <c r="VWA213" s="288"/>
      <c r="VWB213" s="288"/>
      <c r="VWC213" s="288"/>
      <c r="VWD213" s="308"/>
      <c r="VWE213" s="308"/>
      <c r="VWF213" s="49"/>
      <c r="VWJ213" s="158"/>
      <c r="VWR213" s="42"/>
      <c r="VWS213" s="42"/>
      <c r="VWT213" s="130"/>
      <c r="VWU213" s="130"/>
      <c r="VWW213" s="306"/>
      <c r="VWY213" s="307"/>
      <c r="VXB213" s="266"/>
      <c r="VXD213" s="288"/>
      <c r="VXE213" s="288"/>
      <c r="VXF213" s="288"/>
      <c r="VXG213" s="308"/>
      <c r="VXH213" s="308"/>
      <c r="VXI213" s="49"/>
      <c r="VXM213" s="158"/>
      <c r="VXU213" s="42"/>
      <c r="VXV213" s="42"/>
      <c r="VXW213" s="130"/>
      <c r="VXX213" s="130"/>
      <c r="VXZ213" s="306"/>
      <c r="VYB213" s="307"/>
      <c r="VYE213" s="266"/>
      <c r="VYG213" s="288"/>
      <c r="VYH213" s="288"/>
      <c r="VYI213" s="288"/>
      <c r="VYJ213" s="308"/>
      <c r="VYK213" s="308"/>
      <c r="VYL213" s="49"/>
      <c r="VYP213" s="158"/>
      <c r="VYX213" s="42"/>
      <c r="VYY213" s="42"/>
      <c r="VYZ213" s="130"/>
      <c r="VZA213" s="130"/>
      <c r="VZC213" s="306"/>
      <c r="VZE213" s="307"/>
      <c r="VZH213" s="266"/>
      <c r="VZJ213" s="288"/>
      <c r="VZK213" s="288"/>
      <c r="VZL213" s="288"/>
      <c r="VZM213" s="308"/>
      <c r="VZN213" s="308"/>
      <c r="VZO213" s="49"/>
      <c r="VZS213" s="158"/>
      <c r="WAA213" s="42"/>
      <c r="WAB213" s="42"/>
      <c r="WAC213" s="130"/>
      <c r="WAD213" s="130"/>
      <c r="WAF213" s="306"/>
      <c r="WAH213" s="307"/>
      <c r="WAK213" s="266"/>
      <c r="WAM213" s="288"/>
      <c r="WAN213" s="288"/>
      <c r="WAO213" s="288"/>
      <c r="WAP213" s="308"/>
      <c r="WAQ213" s="308"/>
      <c r="WAR213" s="49"/>
      <c r="WAV213" s="158"/>
      <c r="WBD213" s="42"/>
      <c r="WBE213" s="42"/>
      <c r="WBF213" s="130"/>
      <c r="WBG213" s="130"/>
      <c r="WBI213" s="306"/>
      <c r="WBK213" s="307"/>
      <c r="WBN213" s="266"/>
      <c r="WBP213" s="288"/>
      <c r="WBQ213" s="288"/>
      <c r="WBR213" s="288"/>
      <c r="WBS213" s="308"/>
      <c r="WBT213" s="308"/>
      <c r="WBU213" s="49"/>
      <c r="WBY213" s="158"/>
      <c r="WCG213" s="42"/>
      <c r="WCH213" s="42"/>
      <c r="WCI213" s="130"/>
      <c r="WCJ213" s="130"/>
      <c r="WCL213" s="306"/>
      <c r="WCN213" s="307"/>
      <c r="WCQ213" s="266"/>
      <c r="WCS213" s="288"/>
      <c r="WCT213" s="288"/>
      <c r="WCU213" s="288"/>
      <c r="WCV213" s="308"/>
      <c r="WCW213" s="308"/>
      <c r="WCX213" s="49"/>
      <c r="WDB213" s="158"/>
      <c r="WDJ213" s="42"/>
      <c r="WDK213" s="42"/>
      <c r="WDL213" s="130"/>
      <c r="WDM213" s="130"/>
      <c r="WDO213" s="306"/>
      <c r="WDQ213" s="307"/>
      <c r="WDT213" s="266"/>
      <c r="WDV213" s="288"/>
      <c r="WDW213" s="288"/>
      <c r="WDX213" s="288"/>
      <c r="WDY213" s="308"/>
      <c r="WDZ213" s="308"/>
      <c r="WEA213" s="49"/>
      <c r="WEE213" s="158"/>
      <c r="WEM213" s="42"/>
      <c r="WEN213" s="42"/>
      <c r="WEO213" s="130"/>
      <c r="WEP213" s="130"/>
      <c r="WER213" s="306"/>
      <c r="WET213" s="307"/>
      <c r="WEW213" s="266"/>
      <c r="WEY213" s="288"/>
      <c r="WEZ213" s="288"/>
      <c r="WFA213" s="288"/>
      <c r="WFB213" s="308"/>
      <c r="WFC213" s="308"/>
      <c r="WFD213" s="49"/>
      <c r="WFH213" s="158"/>
      <c r="WFP213" s="42"/>
      <c r="WFQ213" s="42"/>
      <c r="WFR213" s="130"/>
      <c r="WFS213" s="130"/>
      <c r="WFU213" s="306"/>
      <c r="WFW213" s="307"/>
      <c r="WFZ213" s="266"/>
      <c r="WGB213" s="288"/>
      <c r="WGC213" s="288"/>
      <c r="WGD213" s="288"/>
      <c r="WGE213" s="308"/>
      <c r="WGF213" s="308"/>
      <c r="WGG213" s="49"/>
      <c r="WGK213" s="158"/>
      <c r="WGS213" s="42"/>
      <c r="WGT213" s="42"/>
      <c r="WGU213" s="130"/>
      <c r="WGV213" s="130"/>
      <c r="WGX213" s="306"/>
      <c r="WGZ213" s="307"/>
      <c r="WHC213" s="266"/>
      <c r="WHE213" s="288"/>
      <c r="WHF213" s="288"/>
      <c r="WHG213" s="288"/>
      <c r="WHH213" s="308"/>
      <c r="WHI213" s="308"/>
      <c r="WHJ213" s="49"/>
      <c r="WHN213" s="158"/>
      <c r="WHV213" s="42"/>
      <c r="WHW213" s="42"/>
      <c r="WHX213" s="130"/>
      <c r="WHY213" s="130"/>
      <c r="WIA213" s="306"/>
      <c r="WIC213" s="307"/>
      <c r="WIF213" s="266"/>
      <c r="WIH213" s="288"/>
      <c r="WII213" s="288"/>
      <c r="WIJ213" s="288"/>
      <c r="WIK213" s="308"/>
      <c r="WIL213" s="308"/>
      <c r="WIM213" s="49"/>
      <c r="WIQ213" s="158"/>
      <c r="WIY213" s="42"/>
      <c r="WIZ213" s="42"/>
      <c r="WJA213" s="130"/>
      <c r="WJB213" s="130"/>
      <c r="WJD213" s="306"/>
      <c r="WJF213" s="307"/>
      <c r="WJI213" s="266"/>
      <c r="WJK213" s="288"/>
      <c r="WJL213" s="288"/>
      <c r="WJM213" s="288"/>
      <c r="WJN213" s="308"/>
      <c r="WJO213" s="308"/>
      <c r="WJP213" s="49"/>
      <c r="WJT213" s="158"/>
      <c r="WKB213" s="42"/>
      <c r="WKC213" s="42"/>
      <c r="WKD213" s="130"/>
      <c r="WKE213" s="130"/>
      <c r="WKG213" s="306"/>
      <c r="WKI213" s="307"/>
      <c r="WKL213" s="266"/>
      <c r="WKN213" s="288"/>
      <c r="WKO213" s="288"/>
      <c r="WKP213" s="288"/>
      <c r="WKQ213" s="308"/>
      <c r="WKR213" s="308"/>
      <c r="WKS213" s="49"/>
      <c r="WKW213" s="158"/>
      <c r="WLE213" s="42"/>
      <c r="WLF213" s="42"/>
      <c r="WLG213" s="130"/>
      <c r="WLH213" s="130"/>
      <c r="WLJ213" s="306"/>
      <c r="WLL213" s="307"/>
      <c r="WLO213" s="266"/>
      <c r="WLQ213" s="288"/>
      <c r="WLR213" s="288"/>
      <c r="WLS213" s="288"/>
      <c r="WLT213" s="308"/>
      <c r="WLU213" s="308"/>
      <c r="WLV213" s="49"/>
      <c r="WLZ213" s="158"/>
      <c r="WMH213" s="42"/>
      <c r="WMI213" s="42"/>
      <c r="WMJ213" s="130"/>
      <c r="WMK213" s="130"/>
      <c r="WMM213" s="306"/>
      <c r="WMO213" s="307"/>
      <c r="WMR213" s="266"/>
      <c r="WMT213" s="288"/>
      <c r="WMU213" s="288"/>
      <c r="WMV213" s="288"/>
      <c r="WMW213" s="308"/>
      <c r="WMX213" s="308"/>
      <c r="WMY213" s="49"/>
      <c r="WNC213" s="158"/>
      <c r="WNK213" s="42"/>
      <c r="WNL213" s="42"/>
      <c r="WNM213" s="130"/>
      <c r="WNN213" s="130"/>
      <c r="WNP213" s="306"/>
      <c r="WNR213" s="307"/>
      <c r="WNU213" s="266"/>
      <c r="WNW213" s="288"/>
      <c r="WNX213" s="288"/>
      <c r="WNY213" s="288"/>
      <c r="WNZ213" s="308"/>
      <c r="WOA213" s="308"/>
      <c r="WOB213" s="49"/>
      <c r="WOF213" s="158"/>
      <c r="WON213" s="42"/>
      <c r="WOO213" s="42"/>
      <c r="WOP213" s="130"/>
      <c r="WOQ213" s="130"/>
      <c r="WOS213" s="306"/>
      <c r="WOU213" s="307"/>
      <c r="WOX213" s="266"/>
      <c r="WOZ213" s="288"/>
      <c r="WPA213" s="288"/>
      <c r="WPB213" s="288"/>
      <c r="WPC213" s="308"/>
      <c r="WPD213" s="308"/>
      <c r="WPE213" s="49"/>
      <c r="WPI213" s="158"/>
      <c r="WPQ213" s="42"/>
      <c r="WPR213" s="42"/>
      <c r="WPS213" s="130"/>
      <c r="WPT213" s="130"/>
      <c r="WPV213" s="306"/>
      <c r="WPX213" s="307"/>
      <c r="WQA213" s="266"/>
      <c r="WQC213" s="288"/>
      <c r="WQD213" s="288"/>
      <c r="WQE213" s="288"/>
      <c r="WQF213" s="308"/>
      <c r="WQG213" s="308"/>
      <c r="WQH213" s="49"/>
      <c r="WQL213" s="158"/>
      <c r="WQT213" s="42"/>
      <c r="WQU213" s="42"/>
      <c r="WQV213" s="130"/>
      <c r="WQW213" s="130"/>
      <c r="WQY213" s="306"/>
      <c r="WRA213" s="307"/>
      <c r="WRD213" s="266"/>
      <c r="WRF213" s="288"/>
      <c r="WRG213" s="288"/>
      <c r="WRH213" s="288"/>
      <c r="WRI213" s="308"/>
      <c r="WRJ213" s="308"/>
      <c r="WRK213" s="49"/>
      <c r="WRO213" s="158"/>
      <c r="WRW213" s="42"/>
      <c r="WRX213" s="42"/>
      <c r="WRY213" s="130"/>
      <c r="WRZ213" s="130"/>
      <c r="WSB213" s="306"/>
      <c r="WSD213" s="307"/>
      <c r="WSG213" s="266"/>
      <c r="WSI213" s="288"/>
      <c r="WSJ213" s="288"/>
      <c r="WSK213" s="288"/>
      <c r="WSL213" s="308"/>
      <c r="WSM213" s="308"/>
      <c r="WSN213" s="49"/>
      <c r="WSR213" s="158"/>
      <c r="WSZ213" s="42"/>
      <c r="WTA213" s="42"/>
      <c r="WTB213" s="130"/>
      <c r="WTC213" s="130"/>
      <c r="WTE213" s="306"/>
      <c r="WTG213" s="307"/>
      <c r="WTJ213" s="266"/>
      <c r="WTL213" s="288"/>
      <c r="WTM213" s="288"/>
      <c r="WTN213" s="288"/>
      <c r="WTO213" s="308"/>
      <c r="WTP213" s="308"/>
      <c r="WTQ213" s="49"/>
      <c r="WTU213" s="158"/>
      <c r="WUC213" s="42"/>
      <c r="WUD213" s="42"/>
      <c r="WUE213" s="130"/>
      <c r="WUF213" s="130"/>
      <c r="WUH213" s="306"/>
      <c r="WUJ213" s="307"/>
      <c r="WUM213" s="266"/>
      <c r="WUO213" s="288"/>
      <c r="WUP213" s="288"/>
      <c r="WUQ213" s="288"/>
      <c r="WUR213" s="308"/>
      <c r="WUS213" s="308"/>
      <c r="WUT213" s="49"/>
      <c r="WUX213" s="158"/>
      <c r="WVF213" s="42"/>
      <c r="WVG213" s="42"/>
      <c r="WVH213" s="130"/>
      <c r="WVI213" s="130"/>
      <c r="WVK213" s="306"/>
      <c r="WVM213" s="307"/>
      <c r="WVP213" s="266"/>
      <c r="WVR213" s="288"/>
      <c r="WVS213" s="288"/>
      <c r="WVT213" s="288"/>
      <c r="WVU213" s="308"/>
      <c r="WVV213" s="308"/>
      <c r="WVW213" s="49"/>
      <c r="WWA213" s="158"/>
      <c r="WWI213" s="42"/>
      <c r="WWJ213" s="42"/>
      <c r="WWK213" s="130"/>
      <c r="WWL213" s="130"/>
      <c r="WWN213" s="306"/>
      <c r="WWP213" s="307"/>
      <c r="WWS213" s="266"/>
      <c r="WWU213" s="288"/>
      <c r="WWV213" s="288"/>
      <c r="WWW213" s="288"/>
      <c r="WWX213" s="308"/>
      <c r="WWY213" s="308"/>
      <c r="WWZ213" s="49"/>
      <c r="WXD213" s="158"/>
      <c r="WXL213" s="42"/>
      <c r="WXM213" s="42"/>
      <c r="WXN213" s="130"/>
      <c r="WXO213" s="130"/>
      <c r="WXQ213" s="306"/>
      <c r="WXS213" s="307"/>
      <c r="WXV213" s="266"/>
      <c r="WXX213" s="288"/>
      <c r="WXY213" s="288"/>
      <c r="WXZ213" s="288"/>
      <c r="WYA213" s="308"/>
      <c r="WYB213" s="308"/>
      <c r="WYC213" s="49"/>
      <c r="WYG213" s="158"/>
      <c r="WYO213" s="42"/>
      <c r="WYP213" s="42"/>
      <c r="WYQ213" s="130"/>
      <c r="WYR213" s="130"/>
      <c r="WYT213" s="306"/>
      <c r="WYV213" s="307"/>
      <c r="WYY213" s="266"/>
      <c r="WZA213" s="288"/>
      <c r="WZB213" s="288"/>
      <c r="WZC213" s="288"/>
      <c r="WZD213" s="308"/>
      <c r="WZE213" s="308"/>
      <c r="WZF213" s="49"/>
      <c r="WZJ213" s="158"/>
      <c r="WZR213" s="42"/>
      <c r="WZS213" s="42"/>
      <c r="WZT213" s="130"/>
      <c r="WZU213" s="130"/>
      <c r="WZW213" s="306"/>
      <c r="WZY213" s="307"/>
      <c r="XAB213" s="266"/>
      <c r="XAD213" s="288"/>
      <c r="XAE213" s="288"/>
      <c r="XAF213" s="288"/>
      <c r="XAG213" s="308"/>
      <c r="XAH213" s="308"/>
      <c r="XAI213" s="49"/>
      <c r="XAM213" s="158"/>
      <c r="XAU213" s="42"/>
      <c r="XAV213" s="42"/>
      <c r="XAW213" s="130"/>
      <c r="XAX213" s="130"/>
      <c r="XAZ213" s="306"/>
      <c r="XBB213" s="307"/>
      <c r="XBE213" s="266"/>
      <c r="XBG213" s="288"/>
      <c r="XBH213" s="288"/>
      <c r="XBI213" s="288"/>
      <c r="XBJ213" s="308"/>
      <c r="XBK213" s="308"/>
      <c r="XBL213" s="49"/>
      <c r="XBP213" s="158"/>
      <c r="XBX213" s="42"/>
      <c r="XBY213" s="42"/>
      <c r="XBZ213" s="130"/>
      <c r="XCA213" s="130"/>
      <c r="XCC213" s="306"/>
      <c r="XCE213" s="307"/>
      <c r="XCH213" s="266"/>
      <c r="XCJ213" s="288"/>
      <c r="XCK213" s="288"/>
      <c r="XCL213" s="288"/>
      <c r="XCM213" s="308"/>
      <c r="XCN213" s="308"/>
      <c r="XCO213" s="49"/>
      <c r="XCS213" s="158"/>
      <c r="XDA213" s="42"/>
      <c r="XDB213" s="42"/>
      <c r="XDC213" s="130"/>
      <c r="XDD213" s="130"/>
      <c r="XDF213" s="306"/>
      <c r="XDH213" s="307"/>
      <c r="XDK213" s="266"/>
      <c r="XDM213" s="288"/>
      <c r="XDN213" s="288"/>
      <c r="XDO213" s="288"/>
      <c r="XDP213" s="308"/>
      <c r="XDQ213" s="308"/>
      <c r="XDR213" s="49"/>
      <c r="XDV213" s="158"/>
      <c r="XED213" s="42"/>
      <c r="XEE213" s="42"/>
      <c r="XEF213" s="130"/>
      <c r="XEG213" s="130"/>
      <c r="XEI213" s="306"/>
      <c r="XEK213" s="307"/>
      <c r="XEN213" s="266"/>
      <c r="XEP213" s="288"/>
      <c r="XEQ213" s="288"/>
      <c r="XER213" s="288"/>
      <c r="XES213" s="308"/>
      <c r="XET213" s="308"/>
      <c r="XEU213" s="49"/>
      <c r="XEY213" s="158"/>
    </row>
    <row r="214" spans="1:1024 1027:3068 3076:4096 4098:6142 6150:7168 7170:9216 9224:11264 11266:12286 12290:13305 13313:14335 14338:15360 15364:16379" ht="75" hidden="1">
      <c r="A214" s="7" t="s">
        <v>1183</v>
      </c>
      <c r="B214" s="7" t="s">
        <v>1184</v>
      </c>
      <c r="C214" s="86" t="s">
        <v>1185</v>
      </c>
      <c r="D214" s="309">
        <v>45047</v>
      </c>
      <c r="E214" s="309">
        <v>45689</v>
      </c>
      <c r="F214" s="7" t="s">
        <v>32</v>
      </c>
      <c r="G214" s="207">
        <v>45689</v>
      </c>
      <c r="H214" s="7" t="s">
        <v>32</v>
      </c>
      <c r="I214" s="207">
        <v>45473</v>
      </c>
      <c r="J214" s="7" t="s">
        <v>1186</v>
      </c>
      <c r="K214" s="7" t="s">
        <v>381</v>
      </c>
      <c r="L214" s="7">
        <v>653331</v>
      </c>
      <c r="M214" s="7" t="s">
        <v>37</v>
      </c>
      <c r="N214" s="7" t="s">
        <v>529</v>
      </c>
      <c r="O214" s="7" t="s">
        <v>375</v>
      </c>
      <c r="P214" s="7" t="s">
        <v>77</v>
      </c>
      <c r="Q214" s="274">
        <v>75000</v>
      </c>
      <c r="R214" s="274">
        <v>150000</v>
      </c>
      <c r="S214" s="274">
        <v>0</v>
      </c>
      <c r="T214" s="7" t="s">
        <v>42</v>
      </c>
      <c r="U214" s="7" t="s">
        <v>55</v>
      </c>
      <c r="V214" s="7" t="s">
        <v>32</v>
      </c>
      <c r="W214" s="310" t="s">
        <v>1187</v>
      </c>
      <c r="X214" s="7" t="s">
        <v>33</v>
      </c>
      <c r="AC214" s="7" t="s">
        <v>69</v>
      </c>
    </row>
  </sheetData>
  <protectedRanges>
    <protectedRange sqref="G39:G41 D39:E41" name="Fran to complete" securityDescriptor="O:WDG:WDD:(A;;CC;;;S-1-5-21-1763517092-2068791588-1232828436-22958)"/>
  </protectedRanges>
  <autoFilter ref="A1:GA214" xr:uid="{00000000-0001-0000-0000-000000000000}">
    <filterColumn colId="14">
      <filters>
        <filter val="Facilities &amp; Assets"/>
      </filters>
    </filterColumn>
  </autoFilter>
  <dataValidations count="6">
    <dataValidation type="date" allowBlank="1" showInputMessage="1" showErrorMessage="1" error="Please input a date in the specified field." sqref="AD40:AN41" xr:uid="{F70B04CA-C187-4FEE-B14E-866AA9A517CA}">
      <formula1>36892</formula1>
      <formula2>47849</formula2>
    </dataValidation>
    <dataValidation type="list" allowBlank="1" showInputMessage="1" showErrorMessage="1" sqref="M147" xr:uid="{7DE360F0-AFBF-49CD-9E2F-FD72DAAC04BD}">
      <formula1>"High,Medium,Low"</formula1>
    </dataValidation>
    <dataValidation type="list" allowBlank="1" showInputMessage="1" showErrorMessage="1" sqref="K106:K146 K148:K158 K172 K186 K47:K87 K2:K45 K102:K103 K190:K191 K193 K200 K89:K100" xr:uid="{4C70E2B1-8164-4762-8334-A4878A68D812}">
      <formula1>"SME,VCSE,SME &amp; VCSE, No"</formula1>
    </dataValidation>
    <dataValidation type="list" allowBlank="1" showInputMessage="1" showErrorMessage="1" sqref="AB80:AB81 AB100:AB101 AB103 AB148 AB138 AB112:AB117 AB144:AB145 AB132 AB119:AB122 AB87:AB90 AB151:AB152 AB156 AB158 AB172 AB170 AB181:AB183 AB185:AB186 AB2:AB78 AB195:AB199" xr:uid="{E2F30A4D-E4D4-4F39-9493-755F9B893985}">
      <formula1>"Yes, No, TBC, N/A"</formula1>
    </dataValidation>
    <dataValidation type="list" allowBlank="1" showInputMessage="1" showErrorMessage="1" sqref="AA100:AA101 AA103 AA148 AA138 AA112:AA117 AA144:AA145 AA132 AA119:AA122 AA82:AA90 AA151 AA172 AA170 AA181:AA184 AA186 AA2:AA80 AA195:AA199" xr:uid="{14D970C7-8027-4B2D-8B3D-D9B69B719175}">
      <formula1>"Yes, No"</formula1>
    </dataValidation>
    <dataValidation type="list" allowBlank="1" showInputMessage="1" showErrorMessage="1" sqref="M101 M119 M124 M52:M78 M87:M88 M151 M46 M84 M172 M186 M49:M50 M2:M44 M192 M194" xr:uid="{AC9C7003-76C9-4496-997C-AB1F264905E0}">
      <formula1>"Gold,Silver,Bronze"</formula1>
    </dataValidation>
  </dataValidations>
  <hyperlinks>
    <hyperlink ref="U52" r:id="rId1" xr:uid="{150811CD-68FE-4468-A1A3-4DD9975274D4}"/>
    <hyperlink ref="U88" r:id="rId2" display="../../../../:f:/r/sites/LegalandGovernanceServicesTeam/Shared Documents/General/Deeds/Electronic Deed Index w.e.f.  20.2.2018 DO NOT DESTROY/DP 508  The National Literacy Trust?csf=1&amp;web=1&amp;e=64x13M" xr:uid="{8D9A6917-12CC-4545-86CE-C99423BDB8BC}"/>
    <hyperlink ref="U58" r:id="rId3" display="../../../../:f:/r/sites/LegalandGovernanceServicesTeam/Shared Documents/General/Deeds/Electronic Deed Index w.e.f.  20.2.2018 DO NOT DESTROY/DP1082  CA57104 Call Off Framework Agreement?csf=1&amp;web=1&amp;e=2KHpE2" xr:uid="{FD606876-F810-494B-A746-D1D507C93014}"/>
    <hyperlink ref="U78" r:id="rId4" display="../../../../:f:/r/sites/LegalandGovernanceServicesTeam/Shared Documents/General/Deeds/Electronic Deed Index w.e.f.  20.2.2018 DO NOT DESTROY/DP 811  CA49132  Basemap Ltd?csf=1&amp;web=1&amp;e=1oL3cH" xr:uid="{E031632E-57B1-4554-B876-EE9231E34EBF}"/>
    <hyperlink ref="U10" r:id="rId5" display="../../../../:f:/r/sites/LegalandGovernanceServicesTeam/Shared Documents/General/Deeds/Electronic Deed Index w.e.f.  20.2.2018 DO NOT DESTROY/DP1084 CA1421-Adult Skills Training Framework Programme?csf=1&amp;web=1&amp;e=p0BMsf" xr:uid="{411373AE-6D96-4291-8AF4-305E55379A4E}"/>
    <hyperlink ref="U31" r:id="rId6" display="../../../../:f:/r/sites/LegalandGovernanceServicesTeam/Shared Documents/General/Deeds/Electronic Deed Index w.e.f.  20.2.2018 DO NOT DESTROY/DP 533 ECG Building Maintenance Limited TAs ECG Facilities Services?csf=1&amp;web=1&amp;e=NX5mZ1" xr:uid="{0CF734F3-B4BC-4D5F-8FB1-8EDDF6011EAD}"/>
    <hyperlink ref="U142" r:id="rId7" display="../../../../:f:/r/sites/LegalandGovernanceServicesTeam/Shared Documents/General/Deeds/Electronic Deed Index w.e.f.  20.2.2018 DO NOT DESTROY/DP 723 Consultancy Services Agreement Health Assured?csf=1&amp;web=1&amp;e=ORSS6H" xr:uid="{3ACBF33B-DD0E-4DB1-90BB-104227E9EC53}"/>
    <hyperlink ref="U11" r:id="rId8" display="../../../../:f:/r/sites/LegalandGovernanceServicesTeam/Shared Documents/General/Deeds/Electronic Deed Index w.e.f.  20.2.2018 DO NOT DESTROY/DP1091 Digital Skills Framework Courses Agreememnts?csf=1&amp;web=1&amp;e=1naAcK" xr:uid="{2C357ACD-ADD6-4735-86AA-9E60A6A4F37A}"/>
    <hyperlink ref="U111" r:id="rId9" display="../../../../:f:/r/sites/LegalandGovernanceServicesTeam/Shared Documents/General/Deeds/Electronic Deed Index w.e.f.  20.2.2018 DO NOT DESTROY/DP1096 CA1246 Consultancy Services Agreement Consultancy Services Agreement  Local Footfall Tracker?csf=1&amp;web=1&amp;e=2CjYw1" xr:uid="{319BD329-FF71-4EF8-9153-93C2224A428E}"/>
  </hyperlinks>
  <pageMargins left="0.7" right="0.7" top="0.75" bottom="0.75" header="0.3" footer="0.3"/>
  <pageSetup paperSize="9" orientation="portrait" r:id="rId10"/>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C8095-6191-4683-AABE-8A5FFEA5D0A6}">
  <dimension ref="A1:E63"/>
  <sheetViews>
    <sheetView showGridLines="0" tabSelected="1" workbookViewId="0">
      <selection activeCell="H8" sqref="H8"/>
    </sheetView>
  </sheetViews>
  <sheetFormatPr defaultRowHeight="14.4"/>
  <cols>
    <col min="1" max="1" width="11" style="312" customWidth="1"/>
    <col min="2" max="2" width="52.6328125" style="312" customWidth="1"/>
    <col min="3" max="3" width="33.08984375" style="312" customWidth="1"/>
    <col min="4" max="4" width="15.08984375" style="312" customWidth="1"/>
    <col min="5" max="5" width="18.54296875" style="312" customWidth="1"/>
    <col min="6" max="6" width="0" style="312" hidden="1" customWidth="1"/>
    <col min="7" max="7" width="8.984375E-2" style="312" customWidth="1"/>
    <col min="8" max="16384" width="8.7265625" style="312"/>
  </cols>
  <sheetData>
    <row r="1" spans="1:5" ht="27" thickBot="1">
      <c r="A1" s="324" t="s">
        <v>1262</v>
      </c>
      <c r="B1" s="324" t="s">
        <v>1261</v>
      </c>
      <c r="C1" s="324" t="s">
        <v>1260</v>
      </c>
      <c r="D1" s="324" t="s">
        <v>1259</v>
      </c>
    </row>
    <row r="2" spans="1:5">
      <c r="A2" s="323">
        <v>72922</v>
      </c>
      <c r="B2" s="322" t="s">
        <v>1258</v>
      </c>
      <c r="C2" s="322" t="s">
        <v>1188</v>
      </c>
      <c r="D2" s="321">
        <v>45125.464583333298</v>
      </c>
      <c r="E2" s="313"/>
    </row>
    <row r="3" spans="1:5" ht="26.4">
      <c r="A3" s="314">
        <v>73048</v>
      </c>
      <c r="B3" s="315" t="s">
        <v>1257</v>
      </c>
      <c r="C3" s="315" t="s">
        <v>1199</v>
      </c>
      <c r="D3" s="314"/>
      <c r="E3" s="313"/>
    </row>
    <row r="4" spans="1:5" ht="26.4">
      <c r="A4" s="314">
        <v>73052</v>
      </c>
      <c r="B4" s="315" t="s">
        <v>1257</v>
      </c>
      <c r="C4" s="315" t="s">
        <v>1199</v>
      </c>
      <c r="D4" s="314"/>
      <c r="E4" s="313"/>
    </row>
    <row r="5" spans="1:5" ht="26.4">
      <c r="A5" s="314">
        <v>73221</v>
      </c>
      <c r="B5" s="315" t="s">
        <v>1256</v>
      </c>
      <c r="C5" s="315" t="s">
        <v>1216</v>
      </c>
      <c r="D5" s="316">
        <v>45131.838194444397</v>
      </c>
      <c r="E5" s="313"/>
    </row>
    <row r="6" spans="1:5" ht="26.4">
      <c r="A6" s="314">
        <v>75280</v>
      </c>
      <c r="B6" s="315" t="s">
        <v>1255</v>
      </c>
      <c r="C6" s="315" t="s">
        <v>1254</v>
      </c>
      <c r="D6" s="314"/>
      <c r="E6" s="313"/>
    </row>
    <row r="7" spans="1:5">
      <c r="A7" s="314">
        <v>75283</v>
      </c>
      <c r="B7" s="315" t="s">
        <v>1253</v>
      </c>
      <c r="C7" s="315" t="s">
        <v>1188</v>
      </c>
      <c r="D7" s="314"/>
      <c r="E7" s="313"/>
    </row>
    <row r="8" spans="1:5" ht="26.4">
      <c r="A8" s="314">
        <v>75309</v>
      </c>
      <c r="B8" s="315" t="s">
        <v>1252</v>
      </c>
      <c r="C8" s="315" t="s">
        <v>1239</v>
      </c>
      <c r="D8" s="314"/>
      <c r="E8" s="313"/>
    </row>
    <row r="9" spans="1:5" ht="26.4">
      <c r="A9" s="314">
        <v>75316</v>
      </c>
      <c r="B9" s="315" t="s">
        <v>1251</v>
      </c>
      <c r="C9" s="315" t="s">
        <v>1239</v>
      </c>
      <c r="D9" s="314"/>
      <c r="E9" s="313"/>
    </row>
    <row r="10" spans="1:5" ht="26.4">
      <c r="A10" s="314">
        <v>75375</v>
      </c>
      <c r="B10" s="315" t="s">
        <v>1250</v>
      </c>
      <c r="C10" s="315" t="s">
        <v>1199</v>
      </c>
      <c r="D10" s="314"/>
      <c r="E10" s="313"/>
    </row>
    <row r="11" spans="1:5" ht="33" customHeight="1">
      <c r="A11" s="314">
        <v>75436</v>
      </c>
      <c r="B11" s="315" t="s">
        <v>1249</v>
      </c>
      <c r="C11" s="315" t="s">
        <v>1248</v>
      </c>
      <c r="D11" s="314"/>
      <c r="E11" s="313"/>
    </row>
    <row r="12" spans="1:5" ht="20.399999999999999" customHeight="1">
      <c r="A12" s="323">
        <v>75446</v>
      </c>
      <c r="B12" s="322" t="s">
        <v>1247</v>
      </c>
      <c r="C12" s="322" t="s">
        <v>1188</v>
      </c>
      <c r="D12" s="321" t="s">
        <v>1246</v>
      </c>
      <c r="E12" s="313"/>
    </row>
    <row r="13" spans="1:5" ht="26.4">
      <c r="A13" s="314">
        <v>75640</v>
      </c>
      <c r="B13" s="315" t="s">
        <v>1245</v>
      </c>
      <c r="C13" s="315" t="s">
        <v>1199</v>
      </c>
      <c r="D13" s="314"/>
      <c r="E13" s="313"/>
    </row>
    <row r="14" spans="1:5">
      <c r="A14" s="314">
        <v>76221</v>
      </c>
      <c r="B14" s="315" t="s">
        <v>1244</v>
      </c>
      <c r="C14" s="315" t="s">
        <v>1188</v>
      </c>
      <c r="D14" s="316">
        <v>45188.640972222202</v>
      </c>
      <c r="E14" s="313"/>
    </row>
    <row r="15" spans="1:5" ht="26.4">
      <c r="A15" s="314">
        <v>76286</v>
      </c>
      <c r="B15" s="315" t="s">
        <v>1243</v>
      </c>
      <c r="C15" s="315" t="s">
        <v>1192</v>
      </c>
      <c r="D15" s="316">
        <v>45111.658333333296</v>
      </c>
      <c r="E15" s="313"/>
    </row>
    <row r="16" spans="1:5">
      <c r="A16" s="320">
        <v>76363</v>
      </c>
      <c r="B16" s="319" t="s">
        <v>1242</v>
      </c>
      <c r="C16" s="319" t="s">
        <v>1188</v>
      </c>
      <c r="D16" s="318">
        <v>45113.756249999999</v>
      </c>
      <c r="E16" s="313"/>
    </row>
    <row r="17" spans="1:5">
      <c r="A17" s="317"/>
      <c r="B17" s="317"/>
      <c r="C17" s="317"/>
      <c r="D17" s="317"/>
      <c r="E17" s="313"/>
    </row>
    <row r="18" spans="1:5">
      <c r="A18" s="317"/>
      <c r="B18" s="317"/>
      <c r="C18" s="317"/>
      <c r="D18" s="317"/>
      <c r="E18" s="313"/>
    </row>
    <row r="19" spans="1:5">
      <c r="A19" s="314">
        <v>76383</v>
      </c>
      <c r="B19" s="315" t="s">
        <v>1241</v>
      </c>
      <c r="C19" s="315"/>
      <c r="D19" s="316">
        <v>45113.6784722222</v>
      </c>
      <c r="E19" s="313"/>
    </row>
    <row r="20" spans="1:5" ht="26.4">
      <c r="A20" s="314">
        <v>76484</v>
      </c>
      <c r="B20" s="315" t="s">
        <v>1240</v>
      </c>
      <c r="C20" s="315" t="s">
        <v>1239</v>
      </c>
      <c r="D20" s="316">
        <v>45142.512499999997</v>
      </c>
      <c r="E20" s="313"/>
    </row>
    <row r="21" spans="1:5" ht="39.6">
      <c r="A21" s="314">
        <v>76513</v>
      </c>
      <c r="B21" s="315" t="s">
        <v>1238</v>
      </c>
      <c r="C21" s="315" t="s">
        <v>1188</v>
      </c>
      <c r="D21" s="316">
        <v>45121.679166666698</v>
      </c>
      <c r="E21" s="313"/>
    </row>
    <row r="22" spans="1:5" ht="26.4">
      <c r="A22" s="314">
        <v>76544</v>
      </c>
      <c r="B22" s="315" t="s">
        <v>1237</v>
      </c>
      <c r="C22" s="315" t="s">
        <v>1192</v>
      </c>
      <c r="D22" s="316">
        <v>45119.538194444402</v>
      </c>
      <c r="E22" s="313"/>
    </row>
    <row r="23" spans="1:5">
      <c r="A23" s="314">
        <v>76665</v>
      </c>
      <c r="B23" s="315" t="s">
        <v>1236</v>
      </c>
      <c r="C23" s="315" t="s">
        <v>1235</v>
      </c>
      <c r="D23" s="314"/>
      <c r="E23" s="313"/>
    </row>
    <row r="24" spans="1:5">
      <c r="A24" s="314">
        <v>76713</v>
      </c>
      <c r="B24" s="315" t="s">
        <v>1234</v>
      </c>
      <c r="C24" s="315" t="s">
        <v>1203</v>
      </c>
      <c r="D24" s="316">
        <v>45197.489583333299</v>
      </c>
      <c r="E24" s="313"/>
    </row>
    <row r="25" spans="1:5">
      <c r="A25" s="314">
        <v>76751</v>
      </c>
      <c r="B25" s="315" t="s">
        <v>1233</v>
      </c>
      <c r="C25" s="315" t="s">
        <v>1188</v>
      </c>
      <c r="D25" s="314"/>
      <c r="E25" s="313"/>
    </row>
    <row r="26" spans="1:5">
      <c r="A26" s="314">
        <v>76812</v>
      </c>
      <c r="B26" s="315" t="s">
        <v>1232</v>
      </c>
      <c r="C26" s="315" t="s">
        <v>1188</v>
      </c>
      <c r="D26" s="314"/>
      <c r="E26" s="313"/>
    </row>
    <row r="27" spans="1:5">
      <c r="A27" s="314">
        <v>76886</v>
      </c>
      <c r="B27" s="315" t="s">
        <v>1231</v>
      </c>
      <c r="C27" s="315" t="s">
        <v>1188</v>
      </c>
      <c r="D27" s="316">
        <v>45127.681944444397</v>
      </c>
      <c r="E27" s="313"/>
    </row>
    <row r="28" spans="1:5">
      <c r="A28" s="314">
        <v>77160</v>
      </c>
      <c r="B28" s="315" t="s">
        <v>1230</v>
      </c>
      <c r="C28" s="315" t="s">
        <v>1188</v>
      </c>
      <c r="D28" s="316">
        <v>45141.65</v>
      </c>
      <c r="E28" s="313"/>
    </row>
    <row r="29" spans="1:5">
      <c r="A29" s="314">
        <v>77234</v>
      </c>
      <c r="B29" s="315" t="s">
        <v>1229</v>
      </c>
      <c r="C29" s="315" t="s">
        <v>1203</v>
      </c>
      <c r="D29" s="314"/>
      <c r="E29" s="313"/>
    </row>
    <row r="30" spans="1:5">
      <c r="A30" s="314">
        <v>77264</v>
      </c>
      <c r="B30" s="315" t="s">
        <v>1228</v>
      </c>
      <c r="C30" s="315" t="s">
        <v>1188</v>
      </c>
      <c r="D30" s="316">
        <v>45138.632638888899</v>
      </c>
      <c r="E30" s="313"/>
    </row>
    <row r="31" spans="1:5">
      <c r="A31" s="314">
        <v>77277</v>
      </c>
      <c r="B31" s="315" t="s">
        <v>1227</v>
      </c>
      <c r="C31" s="315" t="s">
        <v>651</v>
      </c>
      <c r="D31" s="316">
        <v>45194.5131944444</v>
      </c>
      <c r="E31" s="313"/>
    </row>
    <row r="32" spans="1:5">
      <c r="A32" s="314">
        <v>77410</v>
      </c>
      <c r="B32" s="315" t="s">
        <v>1226</v>
      </c>
      <c r="C32" s="315" t="s">
        <v>1188</v>
      </c>
      <c r="D32" s="314"/>
      <c r="E32" s="313"/>
    </row>
    <row r="33" spans="1:5" ht="26.4">
      <c r="A33" s="314">
        <v>77453</v>
      </c>
      <c r="B33" s="315" t="s">
        <v>1225</v>
      </c>
      <c r="C33" s="315" t="s">
        <v>1220</v>
      </c>
      <c r="D33" s="316">
        <v>45141.616666666698</v>
      </c>
      <c r="E33" s="313"/>
    </row>
    <row r="34" spans="1:5" ht="26.4">
      <c r="A34" s="314">
        <v>77486</v>
      </c>
      <c r="B34" s="315" t="s">
        <v>1224</v>
      </c>
      <c r="C34" s="315" t="s">
        <v>1192</v>
      </c>
      <c r="D34" s="316">
        <v>45142.680555555598</v>
      </c>
      <c r="E34" s="313"/>
    </row>
    <row r="35" spans="1:5" ht="26.4">
      <c r="A35" s="314">
        <v>77488</v>
      </c>
      <c r="B35" s="315" t="s">
        <v>1223</v>
      </c>
      <c r="C35" s="315" t="s">
        <v>1192</v>
      </c>
      <c r="D35" s="316">
        <v>45142.680555555598</v>
      </c>
      <c r="E35" s="313"/>
    </row>
    <row r="36" spans="1:5" ht="26.4">
      <c r="A36" s="314">
        <v>77492</v>
      </c>
      <c r="B36" s="315" t="s">
        <v>1222</v>
      </c>
      <c r="C36" s="315" t="s">
        <v>1192</v>
      </c>
      <c r="D36" s="316">
        <v>45142.680555555598</v>
      </c>
      <c r="E36" s="313"/>
    </row>
    <row r="37" spans="1:5" ht="26.4">
      <c r="A37" s="314">
        <v>77572</v>
      </c>
      <c r="B37" s="315" t="s">
        <v>1221</v>
      </c>
      <c r="C37" s="315" t="s">
        <v>1220</v>
      </c>
      <c r="D37" s="316">
        <v>45145.720833333296</v>
      </c>
      <c r="E37" s="313"/>
    </row>
    <row r="38" spans="1:5">
      <c r="A38" s="314">
        <v>77575</v>
      </c>
      <c r="B38" s="315" t="s">
        <v>1219</v>
      </c>
      <c r="C38" s="315" t="s">
        <v>1188</v>
      </c>
      <c r="D38" s="314"/>
      <c r="E38" s="313"/>
    </row>
    <row r="39" spans="1:5">
      <c r="A39" s="314">
        <v>77579</v>
      </c>
      <c r="B39" s="315" t="s">
        <v>1218</v>
      </c>
      <c r="C39" s="315" t="s">
        <v>1203</v>
      </c>
      <c r="D39" s="316">
        <v>45145.7409722222</v>
      </c>
      <c r="E39" s="313"/>
    </row>
    <row r="40" spans="1:5" ht="26.4">
      <c r="A40" s="314">
        <v>77707</v>
      </c>
      <c r="B40" s="315" t="s">
        <v>1217</v>
      </c>
      <c r="C40" s="315" t="s">
        <v>1216</v>
      </c>
      <c r="D40" s="314"/>
      <c r="E40" s="313"/>
    </row>
    <row r="41" spans="1:5" ht="26.4">
      <c r="A41" s="314">
        <v>77740</v>
      </c>
      <c r="B41" s="315" t="s">
        <v>1215</v>
      </c>
      <c r="C41" s="315" t="s">
        <v>1188</v>
      </c>
      <c r="D41" s="316">
        <v>45153.471527777801</v>
      </c>
      <c r="E41" s="313"/>
    </row>
    <row r="42" spans="1:5">
      <c r="A42" s="314">
        <v>77783</v>
      </c>
      <c r="B42" s="315" t="s">
        <v>1214</v>
      </c>
      <c r="C42" s="315"/>
      <c r="D42" s="314"/>
      <c r="E42" s="313"/>
    </row>
    <row r="43" spans="1:5">
      <c r="A43" s="314">
        <v>77980</v>
      </c>
      <c r="B43" s="315" t="s">
        <v>1213</v>
      </c>
      <c r="C43" s="315" t="s">
        <v>1203</v>
      </c>
      <c r="D43" s="314"/>
      <c r="E43" s="313"/>
    </row>
    <row r="44" spans="1:5">
      <c r="A44" s="314">
        <v>77986</v>
      </c>
      <c r="B44" s="315" t="s">
        <v>1212</v>
      </c>
      <c r="C44" s="315" t="s">
        <v>1203</v>
      </c>
      <c r="D44" s="314"/>
      <c r="E44" s="313"/>
    </row>
    <row r="45" spans="1:5">
      <c r="A45" s="314">
        <v>77988</v>
      </c>
      <c r="B45" s="315" t="s">
        <v>1211</v>
      </c>
      <c r="C45" s="315" t="s">
        <v>1203</v>
      </c>
      <c r="D45" s="314"/>
      <c r="E45" s="313"/>
    </row>
    <row r="46" spans="1:5">
      <c r="A46" s="314">
        <v>77989</v>
      </c>
      <c r="B46" s="315" t="s">
        <v>1210</v>
      </c>
      <c r="C46" s="315" t="s">
        <v>1203</v>
      </c>
      <c r="D46" s="314"/>
      <c r="E46" s="313"/>
    </row>
    <row r="47" spans="1:5">
      <c r="A47" s="314">
        <v>77992</v>
      </c>
      <c r="B47" s="315" t="s">
        <v>1209</v>
      </c>
      <c r="C47" s="315" t="s">
        <v>1188</v>
      </c>
      <c r="D47" s="316">
        <v>45155.806250000001</v>
      </c>
      <c r="E47" s="313"/>
    </row>
    <row r="48" spans="1:5">
      <c r="A48" s="314">
        <v>78011</v>
      </c>
      <c r="B48" s="315" t="s">
        <v>1208</v>
      </c>
      <c r="C48" s="315" t="s">
        <v>1188</v>
      </c>
      <c r="D48" s="314"/>
      <c r="E48" s="313"/>
    </row>
    <row r="49" spans="1:5">
      <c r="A49" s="314">
        <v>78082</v>
      </c>
      <c r="B49" s="315" t="s">
        <v>1207</v>
      </c>
      <c r="C49" s="315" t="s">
        <v>1188</v>
      </c>
      <c r="D49" s="314"/>
      <c r="E49" s="313"/>
    </row>
    <row r="50" spans="1:5">
      <c r="A50" s="314">
        <v>78134</v>
      </c>
      <c r="B50" s="315" t="s">
        <v>1206</v>
      </c>
      <c r="C50" s="315" t="s">
        <v>1188</v>
      </c>
      <c r="D50" s="314"/>
      <c r="E50" s="313"/>
    </row>
    <row r="51" spans="1:5" ht="26.4">
      <c r="A51" s="314">
        <v>78177</v>
      </c>
      <c r="B51" s="315" t="s">
        <v>1205</v>
      </c>
      <c r="C51" s="315" t="s">
        <v>1199</v>
      </c>
      <c r="D51" s="316">
        <v>45162.565972222197</v>
      </c>
      <c r="E51" s="313"/>
    </row>
    <row r="52" spans="1:5">
      <c r="A52" s="314">
        <v>78203</v>
      </c>
      <c r="B52" s="315" t="s">
        <v>1204</v>
      </c>
      <c r="C52" s="315" t="s">
        <v>1203</v>
      </c>
      <c r="D52" s="314"/>
      <c r="E52" s="313"/>
    </row>
    <row r="53" spans="1:5" ht="26.4">
      <c r="A53" s="314">
        <v>78234</v>
      </c>
      <c r="B53" s="315" t="s">
        <v>1202</v>
      </c>
      <c r="C53" s="315" t="s">
        <v>1188</v>
      </c>
      <c r="D53" s="316">
        <v>45163.734027777798</v>
      </c>
      <c r="E53" s="313"/>
    </row>
    <row r="54" spans="1:5" ht="26.4">
      <c r="A54" s="314">
        <v>78269</v>
      </c>
      <c r="B54" s="315" t="s">
        <v>1201</v>
      </c>
      <c r="C54" s="315" t="s">
        <v>1199</v>
      </c>
      <c r="D54" s="314"/>
      <c r="E54" s="313"/>
    </row>
    <row r="55" spans="1:5" ht="26.4">
      <c r="A55" s="314">
        <v>78287</v>
      </c>
      <c r="B55" s="315" t="s">
        <v>1200</v>
      </c>
      <c r="C55" s="315" t="s">
        <v>1199</v>
      </c>
      <c r="D55" s="316">
        <v>45167.692361111098</v>
      </c>
      <c r="E55" s="313"/>
    </row>
    <row r="56" spans="1:5">
      <c r="A56" s="314">
        <v>78298</v>
      </c>
      <c r="B56" s="315" t="s">
        <v>1198</v>
      </c>
      <c r="C56" s="315" t="s">
        <v>651</v>
      </c>
      <c r="D56" s="314"/>
      <c r="E56" s="313"/>
    </row>
    <row r="57" spans="1:5" ht="26.4">
      <c r="A57" s="314">
        <v>78415</v>
      </c>
      <c r="B57" s="315" t="s">
        <v>1197</v>
      </c>
      <c r="C57" s="315" t="s">
        <v>1196</v>
      </c>
      <c r="D57" s="314"/>
      <c r="E57" s="313"/>
    </row>
    <row r="58" spans="1:5">
      <c r="A58" s="314">
        <v>78502</v>
      </c>
      <c r="B58" s="315" t="s">
        <v>1195</v>
      </c>
      <c r="C58" s="315" t="s">
        <v>1194</v>
      </c>
      <c r="D58" s="314"/>
      <c r="E58" s="313"/>
    </row>
    <row r="59" spans="1:5" ht="26.4">
      <c r="A59" s="314">
        <v>78667</v>
      </c>
      <c r="B59" s="315" t="s">
        <v>1193</v>
      </c>
      <c r="C59" s="315" t="s">
        <v>1192</v>
      </c>
      <c r="D59" s="316">
        <v>45180.546527777798</v>
      </c>
      <c r="E59" s="313"/>
    </row>
    <row r="60" spans="1:5">
      <c r="A60" s="314">
        <v>78676</v>
      </c>
      <c r="B60" s="315" t="s">
        <v>1191</v>
      </c>
      <c r="C60" s="315" t="s">
        <v>1190</v>
      </c>
      <c r="D60" s="314"/>
      <c r="E60" s="313"/>
    </row>
    <row r="61" spans="1:5">
      <c r="A61" s="314">
        <v>78810</v>
      </c>
      <c r="B61" s="315" t="s">
        <v>1189</v>
      </c>
      <c r="C61" s="315" t="s">
        <v>1188</v>
      </c>
      <c r="D61" s="314"/>
      <c r="E61" s="313"/>
    </row>
    <row r="62" spans="1:5" ht="0" hidden="1" customHeight="1"/>
    <row r="63" spans="1:5" ht="0.9" customHeight="1"/>
  </sheetData>
  <autoFilter ref="A1:D61" xr:uid="{00000000-0001-0000-0000-000000000000}"/>
  <mergeCells count="4">
    <mergeCell ref="A16:A18"/>
    <mergeCell ref="B16:B18"/>
    <mergeCell ref="C16:C18"/>
    <mergeCell ref="D16:D18"/>
  </mergeCells>
  <pageMargins left="0.78740157480314998" right="0.78740157480314998" top="0.78740157480314998" bottom="0.78740157480314998" header="0.78740157480314998" footer="0.78740157480314998"/>
  <pageSetup paperSize="9"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Live Contracts</vt:lpstr>
      <vt:lpstr>Quotetender overview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Shelton</dc:creator>
  <cp:lastModifiedBy>Thomas Shelton</cp:lastModifiedBy>
  <dcterms:created xsi:type="dcterms:W3CDTF">2023-09-29T11:31:01Z</dcterms:created>
  <dcterms:modified xsi:type="dcterms:W3CDTF">2023-09-29T16:41:41Z</dcterms:modified>
</cp:coreProperties>
</file>